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NOM\OBRAS E SERVIÇOS\VITÓRIA - SEDE B. MAR\INSTALAÇÕES ELÉTRICAS E ELETRÔNICAS\Usina Solar VIX - Ampliação 2023 - 150 KVA\2. Licitação\"/>
    </mc:Choice>
  </mc:AlternateContent>
  <bookViews>
    <workbookView xWindow="0" yWindow="0" windowWidth="28800" windowHeight="12435"/>
  </bookViews>
  <sheets>
    <sheet name="Anexo 2 - PLANILHA ORÇAMENTÁRIA" sheetId="1" r:id="rId1"/>
    <sheet name="Anexo 3 - BDI GERAL" sheetId="3" r:id="rId2"/>
    <sheet name="Anexo 3.1-BDI DIF SERVIÇOS" sheetId="4" r:id="rId3"/>
    <sheet name="Anexo 3.2-BDI EQUIPAMENTOS " sheetId="5" r:id="rId4"/>
    <sheet name="Anexo 4 - COMPOSIÇÕES DE CUSTOS" sheetId="2" r:id="rId5"/>
    <sheet name="Anexo 5 -NÃO OPTANTES" sheetId="6" r:id="rId6"/>
    <sheet name="Anexo 5.1-SIMPLES" sheetId="7" r:id="rId7"/>
    <sheet name="Anexo 6 -marca e modelo" sheetId="10" r:id="rId8"/>
    <sheet name="Anexo 7- cronograma" sheetId="8" r:id="rId9"/>
    <sheet name="ANEXO 12" sheetId="9" r:id="rId10"/>
  </sheets>
  <externalReferences>
    <externalReference r:id="rId11"/>
    <externalReference r:id="rId12"/>
    <externalReference r:id="rId13"/>
    <externalReference r:id="rId14"/>
    <externalReference r:id="rId15"/>
    <externalReference r:id="rId16"/>
    <externalReference r:id="rId17"/>
  </externalReferences>
  <definedNames>
    <definedName name="\s" localSheetId="9">#REF!</definedName>
    <definedName name="\s" localSheetId="7">#REF!</definedName>
    <definedName name="\s" localSheetId="8">#REF!</definedName>
    <definedName name="\s">#REF!</definedName>
    <definedName name="\t" localSheetId="9">#REF!</definedName>
    <definedName name="\t" localSheetId="7">#REF!</definedName>
    <definedName name="\t" localSheetId="8">#REF!</definedName>
    <definedName name="\t">#REF!</definedName>
    <definedName name="__6Excel_BuiltIn_Print_Area_3_1_1_1_1_1" localSheetId="9">#REF!</definedName>
    <definedName name="__6Excel_BuiltIn_Print_Area_3_1_1_1_1_1" localSheetId="7">#REF!</definedName>
    <definedName name="__6Excel_BuiltIn_Print_Area_3_1_1_1_1_1" localSheetId="8">#REF!</definedName>
    <definedName name="__6Excel_BuiltIn_Print_Area_3_1_1_1_1_1">#REF!</definedName>
    <definedName name="__R" localSheetId="9">#REF!</definedName>
    <definedName name="__R" localSheetId="7">#REF!</definedName>
    <definedName name="__R" localSheetId="8">#REF!</definedName>
    <definedName name="__R">#REF!</definedName>
    <definedName name="_10Excel_BuiltIn_Print_Area_5_1" localSheetId="9">#REF!</definedName>
    <definedName name="_10Excel_BuiltIn_Print_Area_5_1" localSheetId="7">#REF!</definedName>
    <definedName name="_10Excel_BuiltIn_Print_Area_5_1" localSheetId="8">#REF!</definedName>
    <definedName name="_10Excel_BuiltIn_Print_Area_5_1">#REF!</definedName>
    <definedName name="_10Excel_BuiltIn_Print_Area_7_1" localSheetId="9">#REF!</definedName>
    <definedName name="_10Excel_BuiltIn_Print_Area_7_1" localSheetId="7">#REF!</definedName>
    <definedName name="_10Excel_BuiltIn_Print_Area_7_1" localSheetId="8">#REF!</definedName>
    <definedName name="_10Excel_BuiltIn_Print_Area_7_1">#REF!</definedName>
    <definedName name="_11Excel_BuiltIn_Print_Area_8_1">([1]EMERGÊNCIA!$A$1:$N$213,[1]EMERGÊNCIA!$A$214:$N$290)</definedName>
    <definedName name="_12Excel_BuiltIn_Print_Area_6_1" localSheetId="9">#REF!</definedName>
    <definedName name="_12Excel_BuiltIn_Print_Area_6_1" localSheetId="7">#REF!</definedName>
    <definedName name="_12Excel_BuiltIn_Print_Area_6_1" localSheetId="8">#REF!</definedName>
    <definedName name="_12Excel_BuiltIn_Print_Area_6_1">#REF!</definedName>
    <definedName name="_12Excel_BuiltIn_Print_Area_9_1" localSheetId="9">#REF!</definedName>
    <definedName name="_12Excel_BuiltIn_Print_Area_9_1" localSheetId="7">#REF!</definedName>
    <definedName name="_12Excel_BuiltIn_Print_Area_9_1" localSheetId="8">#REF!</definedName>
    <definedName name="_12Excel_BuiltIn_Print_Area_9_1">#REF!</definedName>
    <definedName name="_13Excel_BuiltIn_Print_Titles_3_1" localSheetId="9">#REF!</definedName>
    <definedName name="_13Excel_BuiltIn_Print_Titles_3_1" localSheetId="7">#REF!</definedName>
    <definedName name="_13Excel_BuiltIn_Print_Titles_3_1" localSheetId="8">#REF!</definedName>
    <definedName name="_13Excel_BuiltIn_Print_Titles_3_1">#REF!</definedName>
    <definedName name="_14Excel_BuiltIn_Print_Area_7_1" localSheetId="9">#REF!</definedName>
    <definedName name="_14Excel_BuiltIn_Print_Area_7_1" localSheetId="7">#REF!</definedName>
    <definedName name="_14Excel_BuiltIn_Print_Area_7_1" localSheetId="8">#REF!</definedName>
    <definedName name="_14Excel_BuiltIn_Print_Area_7_1">#REF!</definedName>
    <definedName name="_14Excel_BuiltIn_Print_Titles_4_1" localSheetId="9">#REF!</definedName>
    <definedName name="_14Excel_BuiltIn_Print_Titles_4_1" localSheetId="7">#REF!</definedName>
    <definedName name="_14Excel_BuiltIn_Print_Titles_4_1" localSheetId="8">#REF!</definedName>
    <definedName name="_14Excel_BuiltIn_Print_Titles_4_1">#REF!</definedName>
    <definedName name="_15Excel_BuiltIn_Print_Area_8_1">([1]EMERGÊNCIA!$A$1:$N$213,[1]EMERGÊNCIA!$A$214:$N$290)</definedName>
    <definedName name="_15Excel_BuiltIn_Print_Titles_5_1" localSheetId="9">#REF!</definedName>
    <definedName name="_15Excel_BuiltIn_Print_Titles_5_1" localSheetId="7">#REF!</definedName>
    <definedName name="_15Excel_BuiltIn_Print_Titles_5_1" localSheetId="8">#REF!</definedName>
    <definedName name="_15Excel_BuiltIn_Print_Titles_5_1">#REF!</definedName>
    <definedName name="_16Excel_BuiltIn_Print_Titles_6_1" localSheetId="9">#REF!</definedName>
    <definedName name="_16Excel_BuiltIn_Print_Titles_6_1" localSheetId="7">#REF!</definedName>
    <definedName name="_16Excel_BuiltIn_Print_Titles_6_1" localSheetId="8">#REF!</definedName>
    <definedName name="_16Excel_BuiltIn_Print_Titles_6_1">#REF!</definedName>
    <definedName name="_17Excel_BuiltIn_Print_Area_9_1" localSheetId="9">#REF!</definedName>
    <definedName name="_17Excel_BuiltIn_Print_Area_9_1" localSheetId="7">#REF!</definedName>
    <definedName name="_17Excel_BuiltIn_Print_Area_9_1" localSheetId="8">#REF!</definedName>
    <definedName name="_17Excel_BuiltIn_Print_Area_9_1">#REF!</definedName>
    <definedName name="_17Excel_BuiltIn_Print_Titles_7_1" localSheetId="9">#REF!</definedName>
    <definedName name="_17Excel_BuiltIn_Print_Titles_7_1" localSheetId="7">#REF!</definedName>
    <definedName name="_17Excel_BuiltIn_Print_Titles_7_1" localSheetId="8">#REF!</definedName>
    <definedName name="_17Excel_BuiltIn_Print_Titles_7_1">#REF!</definedName>
    <definedName name="_18Excel_BuiltIn_Print_Titles_9_1" localSheetId="9">#REF!</definedName>
    <definedName name="_18Excel_BuiltIn_Print_Titles_9_1" localSheetId="7">#REF!</definedName>
    <definedName name="_18Excel_BuiltIn_Print_Titles_9_1" localSheetId="8">#REF!</definedName>
    <definedName name="_18Excel_BuiltIn_Print_Titles_9_1">#REF!</definedName>
    <definedName name="_1Excel_BuiltIn__FilterDatabase_12_1" localSheetId="9">#REF!</definedName>
    <definedName name="_1Excel_BuiltIn__FilterDatabase_12_1" localSheetId="7">#REF!</definedName>
    <definedName name="_1Excel_BuiltIn__FilterDatabase_12_1" localSheetId="8">#REF!</definedName>
    <definedName name="_1Excel_BuiltIn__FilterDatabase_12_1">#REF!</definedName>
    <definedName name="_1Excel_BuiltIn_Print_Area_2_1" localSheetId="9">#REF!</definedName>
    <definedName name="_1Excel_BuiltIn_Print_Area_2_1" localSheetId="7">#REF!</definedName>
    <definedName name="_1Excel_BuiltIn_Print_Area_2_1" localSheetId="8">#REF!</definedName>
    <definedName name="_1Excel_BuiltIn_Print_Area_2_1">#REF!</definedName>
    <definedName name="_28Excel_BuiltIn_Print_Titles_3_1" localSheetId="9">#REF!</definedName>
    <definedName name="_28Excel_BuiltIn_Print_Titles_3_1" localSheetId="7">#REF!</definedName>
    <definedName name="_28Excel_BuiltIn_Print_Titles_3_1" localSheetId="8">#REF!</definedName>
    <definedName name="_28Excel_BuiltIn_Print_Titles_3_1">#REF!</definedName>
    <definedName name="_2Excel_BuiltIn__FilterDatabase_12_1" localSheetId="9">#REF!</definedName>
    <definedName name="_2Excel_BuiltIn__FilterDatabase_12_1" localSheetId="7">#REF!</definedName>
    <definedName name="_2Excel_BuiltIn__FilterDatabase_12_1" localSheetId="8">#REF!</definedName>
    <definedName name="_2Excel_BuiltIn__FilterDatabase_12_1">#REF!</definedName>
    <definedName name="_2Excel_BuiltIn_Print_Area_1_1_1_1_1_1_1" localSheetId="9">#REF!</definedName>
    <definedName name="_2Excel_BuiltIn_Print_Area_1_1_1_1_1_1_1" localSheetId="7">#REF!</definedName>
    <definedName name="_2Excel_BuiltIn_Print_Area_1_1_1_1_1_1_1" localSheetId="8">#REF!</definedName>
    <definedName name="_2Excel_BuiltIn_Print_Area_1_1_1_1_1_1_1">#REF!</definedName>
    <definedName name="_2Excel_BuiltIn_Print_Area_3_1_1" localSheetId="9">#REF!</definedName>
    <definedName name="_2Excel_BuiltIn_Print_Area_3_1_1" localSheetId="7">#REF!</definedName>
    <definedName name="_2Excel_BuiltIn_Print_Area_3_1_1" localSheetId="8">#REF!</definedName>
    <definedName name="_2Excel_BuiltIn_Print_Area_3_1_1">#REF!</definedName>
    <definedName name="_39Excel_BuiltIn_Print_Titles_4_1" localSheetId="9">#REF!</definedName>
    <definedName name="_39Excel_BuiltIn_Print_Titles_4_1" localSheetId="7">#REF!</definedName>
    <definedName name="_39Excel_BuiltIn_Print_Titles_4_1" localSheetId="8">#REF!</definedName>
    <definedName name="_39Excel_BuiltIn_Print_Titles_4_1">#REF!</definedName>
    <definedName name="_3Excel_BuiltIn_Print_Area_2_1" localSheetId="9">#REF!</definedName>
    <definedName name="_3Excel_BuiltIn_Print_Area_2_1" localSheetId="7">#REF!</definedName>
    <definedName name="_3Excel_BuiltIn_Print_Area_2_1" localSheetId="8">#REF!</definedName>
    <definedName name="_3Excel_BuiltIn_Print_Area_2_1">#REF!</definedName>
    <definedName name="_3Excel_BuiltIn_Print_Area_3_1_1_1_1_1" localSheetId="9">#REF!</definedName>
    <definedName name="_3Excel_BuiltIn_Print_Area_3_1_1_1_1_1" localSheetId="7">#REF!</definedName>
    <definedName name="_3Excel_BuiltIn_Print_Area_3_1_1_1_1_1" localSheetId="8">#REF!</definedName>
    <definedName name="_3Excel_BuiltIn_Print_Area_3_1_1_1_1_1">#REF!</definedName>
    <definedName name="_4Excel_BuiltIn_Print_Area_3_1" localSheetId="9">#REF!</definedName>
    <definedName name="_4Excel_BuiltIn_Print_Area_3_1" localSheetId="7">#REF!</definedName>
    <definedName name="_4Excel_BuiltIn_Print_Area_3_1" localSheetId="8">#REF!</definedName>
    <definedName name="_4Excel_BuiltIn_Print_Area_3_1">#REF!</definedName>
    <definedName name="_4Excel_BuiltIn_Print_Area_3_1_1_1_1_1" localSheetId="9">#REF!</definedName>
    <definedName name="_4Excel_BuiltIn_Print_Area_3_1_1_1_1_1" localSheetId="7">#REF!</definedName>
    <definedName name="_4Excel_BuiltIn_Print_Area_3_1_1_1_1_1" localSheetId="8">#REF!</definedName>
    <definedName name="_4Excel_BuiltIn_Print_Area_3_1_1_1_1_1">#REF!</definedName>
    <definedName name="_50Excel_BuiltIn_Print_Titles_5_1" localSheetId="9">#REF!</definedName>
    <definedName name="_50Excel_BuiltIn_Print_Titles_5_1" localSheetId="7">#REF!</definedName>
    <definedName name="_50Excel_BuiltIn_Print_Titles_5_1" localSheetId="8">#REF!</definedName>
    <definedName name="_50Excel_BuiltIn_Print_Titles_5_1">#REF!</definedName>
    <definedName name="_5Excel_BuiltIn_Print_Area_3_1" localSheetId="9">#REF!</definedName>
    <definedName name="_5Excel_BuiltIn_Print_Area_3_1" localSheetId="7">#REF!</definedName>
    <definedName name="_5Excel_BuiltIn_Print_Area_3_1" localSheetId="8">#REF!</definedName>
    <definedName name="_5Excel_BuiltIn_Print_Area_3_1">#REF!</definedName>
    <definedName name="_61Excel_BuiltIn_Print_Titles_6_1" localSheetId="9">#REF!</definedName>
    <definedName name="_61Excel_BuiltIn_Print_Titles_6_1" localSheetId="7">#REF!</definedName>
    <definedName name="_61Excel_BuiltIn_Print_Titles_6_1" localSheetId="8">#REF!</definedName>
    <definedName name="_61Excel_BuiltIn_Print_Titles_6_1">#REF!</definedName>
    <definedName name="_6Excel_BuiltIn_Print_Area_3_1_1_1_1_1" localSheetId="9">#REF!</definedName>
    <definedName name="_6Excel_BuiltIn_Print_Area_3_1_1_1_1_1" localSheetId="7">#REF!</definedName>
    <definedName name="_6Excel_BuiltIn_Print_Area_3_1_1_1_1_1" localSheetId="8">#REF!</definedName>
    <definedName name="_6Excel_BuiltIn_Print_Area_3_1_1_1_1_1">#REF!</definedName>
    <definedName name="_72Excel_BuiltIn_Print_Titles_7_1" localSheetId="9">#REF!</definedName>
    <definedName name="_72Excel_BuiltIn_Print_Titles_7_1" localSheetId="7">#REF!</definedName>
    <definedName name="_72Excel_BuiltIn_Print_Titles_7_1" localSheetId="8">#REF!</definedName>
    <definedName name="_72Excel_BuiltIn_Print_Titles_7_1">#REF!</definedName>
    <definedName name="_7Excel_BuiltIn_Print_Area_4_1" localSheetId="9">#REF!</definedName>
    <definedName name="_7Excel_BuiltIn_Print_Area_4_1" localSheetId="7">#REF!</definedName>
    <definedName name="_7Excel_BuiltIn_Print_Area_4_1" localSheetId="8">#REF!</definedName>
    <definedName name="_7Excel_BuiltIn_Print_Area_4_1">#REF!</definedName>
    <definedName name="_83Excel_BuiltIn_Print_Titles_9_1" localSheetId="9">#REF!</definedName>
    <definedName name="_83Excel_BuiltIn_Print_Titles_9_1" localSheetId="7">#REF!</definedName>
    <definedName name="_83Excel_BuiltIn_Print_Titles_9_1" localSheetId="8">#REF!</definedName>
    <definedName name="_83Excel_BuiltIn_Print_Titles_9_1">#REF!</definedName>
    <definedName name="_8Excel_BuiltIn_Print_Area_4_1" localSheetId="9">#REF!</definedName>
    <definedName name="_8Excel_BuiltIn_Print_Area_4_1" localSheetId="7">#REF!</definedName>
    <definedName name="_8Excel_BuiltIn_Print_Area_4_1" localSheetId="8">#REF!</definedName>
    <definedName name="_8Excel_BuiltIn_Print_Area_4_1">#REF!</definedName>
    <definedName name="_8Excel_BuiltIn_Print_Area_5_1" localSheetId="9">#REF!</definedName>
    <definedName name="_8Excel_BuiltIn_Print_Area_5_1" localSheetId="7">#REF!</definedName>
    <definedName name="_8Excel_BuiltIn_Print_Area_5_1" localSheetId="8">#REF!</definedName>
    <definedName name="_8Excel_BuiltIn_Print_Area_5_1">#REF!</definedName>
    <definedName name="_9Excel_BuiltIn_Print_Area_6_1" localSheetId="9">#REF!</definedName>
    <definedName name="_9Excel_BuiltIn_Print_Area_6_1" localSheetId="7">#REF!</definedName>
    <definedName name="_9Excel_BuiltIn_Print_Area_6_1" localSheetId="8">#REF!</definedName>
    <definedName name="_9Excel_BuiltIn_Print_Area_6_1">#REF!</definedName>
    <definedName name="_aaa1" localSheetId="9">#REF!</definedName>
    <definedName name="_aaa1" localSheetId="7">#REF!</definedName>
    <definedName name="_aaa1" localSheetId="8">#REF!</definedName>
    <definedName name="_aaa1">#REF!</definedName>
    <definedName name="_aaa2" localSheetId="9">#REF!</definedName>
    <definedName name="_aaa2" localSheetId="7">#REF!</definedName>
    <definedName name="_aaa2" localSheetId="8">#REF!</definedName>
    <definedName name="_aaa2">#REF!</definedName>
    <definedName name="_BD2" localSheetId="9">#REF!</definedName>
    <definedName name="_BD2" localSheetId="7">#REF!</definedName>
    <definedName name="_BD2" localSheetId="8">#REF!</definedName>
    <definedName name="_BD2">#REF!</definedName>
    <definedName name="_For01" localSheetId="9">#REF!</definedName>
    <definedName name="_For01" localSheetId="7">#REF!</definedName>
    <definedName name="_For01" localSheetId="8">#REF!</definedName>
    <definedName name="_For01">#REF!</definedName>
    <definedName name="_int01" localSheetId="9">#REF!</definedName>
    <definedName name="_int01" localSheetId="7">#REF!</definedName>
    <definedName name="_int01" localSheetId="8">#REF!</definedName>
    <definedName name="_int01">#REF!</definedName>
    <definedName name="_int02" localSheetId="9">#REF!</definedName>
    <definedName name="_int02" localSheetId="7">#REF!</definedName>
    <definedName name="_int02" localSheetId="8">#REF!</definedName>
    <definedName name="_int02">#REF!</definedName>
    <definedName name="_int03" localSheetId="9">#REF!</definedName>
    <definedName name="_int03" localSheetId="7">#REF!</definedName>
    <definedName name="_int03" localSheetId="8">#REF!</definedName>
    <definedName name="_int03">#REF!</definedName>
    <definedName name="_int04" localSheetId="9">#REF!</definedName>
    <definedName name="_int04" localSheetId="7">#REF!</definedName>
    <definedName name="_int04" localSheetId="8">#REF!</definedName>
    <definedName name="_int04">#REF!</definedName>
    <definedName name="_int05" localSheetId="9">#REF!</definedName>
    <definedName name="_int05" localSheetId="7">#REF!</definedName>
    <definedName name="_int05" localSheetId="8">#REF!</definedName>
    <definedName name="_int05">#REF!</definedName>
    <definedName name="_lim01" localSheetId="9">#REF!</definedName>
    <definedName name="_lim01" localSheetId="7">#REF!</definedName>
    <definedName name="_lim01" localSheetId="8">#REF!</definedName>
    <definedName name="_lim01">#REF!</definedName>
    <definedName name="_POS21" localSheetId="9">#REF!</definedName>
    <definedName name="_POS21" localSheetId="7">#REF!</definedName>
    <definedName name="_POS21" localSheetId="8">#REF!</definedName>
    <definedName name="_POS21">#REF!</definedName>
    <definedName name="_R" localSheetId="9">#REF!</definedName>
    <definedName name="_R" localSheetId="7">#REF!</definedName>
    <definedName name="_R" localSheetId="8">#REF!</definedName>
    <definedName name="_R">#REF!</definedName>
    <definedName name="_s" localSheetId="9">#REF!</definedName>
    <definedName name="_s" localSheetId="7">#REF!</definedName>
    <definedName name="_s" localSheetId="8">#REF!</definedName>
    <definedName name="_s">#REF!</definedName>
    <definedName name="_z" localSheetId="9">#REF!</definedName>
    <definedName name="_z" localSheetId="7">#REF!</definedName>
    <definedName name="_z" localSheetId="8">#REF!</definedName>
    <definedName name="_z">#REF!</definedName>
    <definedName name="AA" localSheetId="9">#REF!</definedName>
    <definedName name="AA" localSheetId="7">#REF!</definedName>
    <definedName name="AA" localSheetId="8">#REF!</definedName>
    <definedName name="AA">#REF!</definedName>
    <definedName name="AAA" localSheetId="9">#REF!</definedName>
    <definedName name="AAA" localSheetId="7">#REF!</definedName>
    <definedName name="AAA" localSheetId="8">#REF!</definedName>
    <definedName name="AAA">#REF!</definedName>
    <definedName name="aaaa" localSheetId="9">#REF!</definedName>
    <definedName name="aaaa" localSheetId="7">#REF!</definedName>
    <definedName name="aaaa" localSheetId="8">#REF!</definedName>
    <definedName name="aaaa">#REF!</definedName>
    <definedName name="Ac" localSheetId="9">#REF!</definedName>
    <definedName name="Ac" localSheetId="7">#REF!</definedName>
    <definedName name="Ac" localSheetId="8">#REF!</definedName>
    <definedName name="Ac">#REF!</definedName>
    <definedName name="ancora2" localSheetId="9">#REF!</definedName>
    <definedName name="ancora2" localSheetId="7">#REF!</definedName>
    <definedName name="ancora2" localSheetId="8">#REF!</definedName>
    <definedName name="ancora2">#REF!</definedName>
    <definedName name="_xlnm.Extract" localSheetId="9">[2]Anexos!#REF!</definedName>
    <definedName name="_xlnm.Extract" localSheetId="7">[2]Anexos!#REF!</definedName>
    <definedName name="_xlnm.Extract" localSheetId="8">[2]Anexos!#REF!</definedName>
    <definedName name="_xlnm.Extract">[2]Anexos!#REF!</definedName>
    <definedName name="_xlnm.Print_Area" localSheetId="9">'ANEXO 12'!$A$1:$I$22</definedName>
    <definedName name="_xlnm.Print_Area" localSheetId="0">'Anexo 2 - PLANILHA ORÇAMENTÁRIA'!$A$1:$I$82</definedName>
    <definedName name="_xlnm.Print_Area" localSheetId="1">'Anexo 3 - BDI GERAL'!$A$1:$I$48</definedName>
    <definedName name="_xlnm.Print_Area" localSheetId="2">'Anexo 3.1-BDI DIF SERVIÇOS'!$A$1:$J$48</definedName>
    <definedName name="_xlnm.Print_Area" localSheetId="3">'Anexo 3.2-BDI EQUIPAMENTOS '!$A$1:$J$48</definedName>
    <definedName name="_xlnm.Print_Area" localSheetId="7">'Anexo 6 -marca e modelo'!$A$1:$D$14</definedName>
    <definedName name="_xlnm.Print_Area" localSheetId="8">'Anexo 7- cronograma'!$A$1:$I$23</definedName>
    <definedName name="Área_de_impressão1" localSheetId="9">#REF!</definedName>
    <definedName name="Área_de_impressão1" localSheetId="7">#REF!</definedName>
    <definedName name="Área_de_impressão1" localSheetId="8">#REF!</definedName>
    <definedName name="Área_de_impressão1">#REF!</definedName>
    <definedName name="Área_de_impressão2" localSheetId="9">#REF!</definedName>
    <definedName name="Área_de_impressão2" localSheetId="7">#REF!</definedName>
    <definedName name="Área_de_impressão2" localSheetId="8">#REF!</definedName>
    <definedName name="Área_de_impressão2">#REF!</definedName>
    <definedName name="asSDas" localSheetId="9">#REF!</definedName>
    <definedName name="asSDas" localSheetId="7">#REF!</definedName>
    <definedName name="asSDas" localSheetId="8">#REF!</definedName>
    <definedName name="asSDas">#REF!</definedName>
    <definedName name="ATUAL" localSheetId="9">#REF!</definedName>
    <definedName name="ATUAL" localSheetId="7">#REF!</definedName>
    <definedName name="ATUAL" localSheetId="8">#REF!</definedName>
    <definedName name="ATUAL">#REF!</definedName>
    <definedName name="_xlnm.Database" localSheetId="9">#REF!</definedName>
    <definedName name="_xlnm.Database" localSheetId="7">#REF!</definedName>
    <definedName name="_xlnm.Database" localSheetId="8">#REF!</definedName>
    <definedName name="_xlnm.Database">#REF!</definedName>
    <definedName name="BDI" localSheetId="9">#REF!</definedName>
    <definedName name="BDI" localSheetId="7">#REF!</definedName>
    <definedName name="BDI" localSheetId="8">#REF!</definedName>
    <definedName name="BDI">#REF!</definedName>
    <definedName name="BDIc" localSheetId="9">#REF!</definedName>
    <definedName name="BDIc" localSheetId="7">#REF!</definedName>
    <definedName name="BDIc" localSheetId="8">#REF!</definedName>
    <definedName name="BDIc">#REF!</definedName>
    <definedName name="BDIf" localSheetId="9">#REF!</definedName>
    <definedName name="BDIf" localSheetId="7">#REF!</definedName>
    <definedName name="BDIf" localSheetId="8">#REF!</definedName>
    <definedName name="BDIf">#REF!</definedName>
    <definedName name="bitmin" localSheetId="9">#REF!</definedName>
    <definedName name="bitmin" localSheetId="7">#REF!</definedName>
    <definedName name="bitmin" localSheetId="8">#REF!</definedName>
    <definedName name="bitmin">#REF!</definedName>
    <definedName name="BLO" localSheetId="9">#REF!</definedName>
    <definedName name="BLO" localSheetId="7">#REF!</definedName>
    <definedName name="BLO" localSheetId="8">#REF!</definedName>
    <definedName name="BLO">#REF!</definedName>
    <definedName name="BLOCO_B" localSheetId="9">'[3]CAPA -1'!#REF!</definedName>
    <definedName name="BLOCO_B" localSheetId="7">'[3]CAPA -1'!#REF!</definedName>
    <definedName name="BLOCO_B" localSheetId="8">'[3]CAPA -1'!#REF!</definedName>
    <definedName name="BLOCO_B">'[3]CAPA -1'!#REF!</definedName>
    <definedName name="BLOCO_BB" localSheetId="9">#REF!</definedName>
    <definedName name="BLOCO_BB" localSheetId="7">#REF!</definedName>
    <definedName name="BLOCO_BB" localSheetId="8">#REF!</definedName>
    <definedName name="BLOCO_BB">#REF!</definedName>
    <definedName name="BLOCO_BBB" localSheetId="9">#REF!</definedName>
    <definedName name="BLOCO_BBB" localSheetId="7">#REF!</definedName>
    <definedName name="BLOCO_BBB" localSheetId="8">#REF!</definedName>
    <definedName name="BLOCO_BBB">#REF!</definedName>
    <definedName name="BLOCO_C" localSheetId="9">#REF!</definedName>
    <definedName name="BLOCO_C" localSheetId="7">#REF!</definedName>
    <definedName name="BLOCO_C" localSheetId="8">#REF!</definedName>
    <definedName name="BLOCO_C">#REF!</definedName>
    <definedName name="BLOCO_CC" localSheetId="9">#REF!</definedName>
    <definedName name="BLOCO_CC" localSheetId="7">#REF!</definedName>
    <definedName name="BLOCO_CC" localSheetId="8">#REF!</definedName>
    <definedName name="BLOCO_CC">#REF!</definedName>
    <definedName name="BLOCO_CCC" localSheetId="9">#REF!</definedName>
    <definedName name="BLOCO_CCC" localSheetId="7">#REF!</definedName>
    <definedName name="BLOCO_CCC" localSheetId="8">#REF!</definedName>
    <definedName name="BLOCO_CCC">#REF!</definedName>
    <definedName name="BLOCO_CCCC" localSheetId="9">#REF!</definedName>
    <definedName name="BLOCO_CCCC" localSheetId="7">#REF!</definedName>
    <definedName name="BLOCO_CCCC" localSheetId="8">#REF!</definedName>
    <definedName name="BLOCO_CCCC">#REF!</definedName>
    <definedName name="BuiltIn_AutoFilter___7" localSheetId="9">#REF!</definedName>
    <definedName name="BuiltIn_AutoFilter___7" localSheetId="7">#REF!</definedName>
    <definedName name="BuiltIn_AutoFilter___7" localSheetId="8">#REF!</definedName>
    <definedName name="BuiltIn_AutoFilter___7">#REF!</definedName>
    <definedName name="BuiltIn_AutoFilter___7_1" localSheetId="9">#REF!</definedName>
    <definedName name="BuiltIn_AutoFilter___7_1" localSheetId="7">#REF!</definedName>
    <definedName name="BuiltIn_AutoFilter___7_1" localSheetId="8">#REF!</definedName>
    <definedName name="BuiltIn_AutoFilter___7_1">#REF!</definedName>
    <definedName name="BuiltIn_AutoFilter___7_10" localSheetId="9">#REF!</definedName>
    <definedName name="BuiltIn_AutoFilter___7_10" localSheetId="7">#REF!</definedName>
    <definedName name="BuiltIn_AutoFilter___7_10" localSheetId="8">#REF!</definedName>
    <definedName name="BuiltIn_AutoFilter___7_10">#REF!</definedName>
    <definedName name="BuiltIn_AutoFilter___7_11" localSheetId="9">#REF!</definedName>
    <definedName name="BuiltIn_AutoFilter___7_11" localSheetId="7">#REF!</definedName>
    <definedName name="BuiltIn_AutoFilter___7_11" localSheetId="8">#REF!</definedName>
    <definedName name="BuiltIn_AutoFilter___7_11">#REF!</definedName>
    <definedName name="BuiltIn_AutoFilter___7_12" localSheetId="9">#REF!</definedName>
    <definedName name="BuiltIn_AutoFilter___7_12" localSheetId="7">#REF!</definedName>
    <definedName name="BuiltIn_AutoFilter___7_12" localSheetId="8">#REF!</definedName>
    <definedName name="BuiltIn_AutoFilter___7_12">#REF!</definedName>
    <definedName name="BuiltIn_AutoFilter___7_2" localSheetId="9">#REF!</definedName>
    <definedName name="BuiltIn_AutoFilter___7_2" localSheetId="7">#REF!</definedName>
    <definedName name="BuiltIn_AutoFilter___7_2" localSheetId="8">#REF!</definedName>
    <definedName name="BuiltIn_AutoFilter___7_2">#REF!</definedName>
    <definedName name="BuiltIn_AutoFilter___7_3" localSheetId="9">#REF!</definedName>
    <definedName name="BuiltIn_AutoFilter___7_3" localSheetId="7">#REF!</definedName>
    <definedName name="BuiltIn_AutoFilter___7_3" localSheetId="8">#REF!</definedName>
    <definedName name="BuiltIn_AutoFilter___7_3">#REF!</definedName>
    <definedName name="BuiltIn_AutoFilter___7_4" localSheetId="9">#REF!</definedName>
    <definedName name="BuiltIn_AutoFilter___7_4" localSheetId="7">#REF!</definedName>
    <definedName name="BuiltIn_AutoFilter___7_4" localSheetId="8">#REF!</definedName>
    <definedName name="BuiltIn_AutoFilter___7_4">#REF!</definedName>
    <definedName name="BuiltIn_AutoFilter___7_5" localSheetId="9">#REF!</definedName>
    <definedName name="BuiltIn_AutoFilter___7_5" localSheetId="7">#REF!</definedName>
    <definedName name="BuiltIn_AutoFilter___7_5" localSheetId="8">#REF!</definedName>
    <definedName name="BuiltIn_AutoFilter___7_5">#REF!</definedName>
    <definedName name="BuiltIn_AutoFilter___7_6" localSheetId="9">#REF!</definedName>
    <definedName name="BuiltIn_AutoFilter___7_6" localSheetId="7">#REF!</definedName>
    <definedName name="BuiltIn_AutoFilter___7_6" localSheetId="8">#REF!</definedName>
    <definedName name="BuiltIn_AutoFilter___7_6">#REF!</definedName>
    <definedName name="BuiltIn_AutoFilter___7_7" localSheetId="9">#REF!</definedName>
    <definedName name="BuiltIn_AutoFilter___7_7" localSheetId="7">#REF!</definedName>
    <definedName name="BuiltIn_AutoFilter___7_7" localSheetId="8">#REF!</definedName>
    <definedName name="BuiltIn_AutoFilter___7_7">#REF!</definedName>
    <definedName name="BuiltIn_AutoFilter___7_8" localSheetId="9">#REF!</definedName>
    <definedName name="BuiltIn_AutoFilter___7_8" localSheetId="7">#REF!</definedName>
    <definedName name="BuiltIn_AutoFilter___7_8" localSheetId="8">#REF!</definedName>
    <definedName name="BuiltIn_AutoFilter___7_8">#REF!</definedName>
    <definedName name="BuiltIn_AutoFilter___7_9" localSheetId="9">#REF!</definedName>
    <definedName name="BuiltIn_AutoFilter___7_9" localSheetId="7">#REF!</definedName>
    <definedName name="BuiltIn_AutoFilter___7_9" localSheetId="8">#REF!</definedName>
    <definedName name="BuiltIn_AutoFilter___7_9">#REF!</definedName>
    <definedName name="BuiltIn_AutoFilter___8" localSheetId="9">#REF!</definedName>
    <definedName name="BuiltIn_AutoFilter___8" localSheetId="7">#REF!</definedName>
    <definedName name="BuiltIn_AutoFilter___8" localSheetId="8">#REF!</definedName>
    <definedName name="BuiltIn_AutoFilter___8">#REF!</definedName>
    <definedName name="BuiltIn_AutoFilter___8_1" localSheetId="9">#REF!</definedName>
    <definedName name="BuiltIn_AutoFilter___8_1" localSheetId="7">#REF!</definedName>
    <definedName name="BuiltIn_AutoFilter___8_1" localSheetId="8">#REF!</definedName>
    <definedName name="BuiltIn_AutoFilter___8_1">#REF!</definedName>
    <definedName name="BuiltIn_AutoFilter___8_10" localSheetId="9">#REF!</definedName>
    <definedName name="BuiltIn_AutoFilter___8_10" localSheetId="7">#REF!</definedName>
    <definedName name="BuiltIn_AutoFilter___8_10" localSheetId="8">#REF!</definedName>
    <definedName name="BuiltIn_AutoFilter___8_10">#REF!</definedName>
    <definedName name="BuiltIn_AutoFilter___8_11" localSheetId="9">#REF!</definedName>
    <definedName name="BuiltIn_AutoFilter___8_11" localSheetId="7">#REF!</definedName>
    <definedName name="BuiltIn_AutoFilter___8_11" localSheetId="8">#REF!</definedName>
    <definedName name="BuiltIn_AutoFilter___8_11">#REF!</definedName>
    <definedName name="BuiltIn_AutoFilter___8_12" localSheetId="9">#REF!</definedName>
    <definedName name="BuiltIn_AutoFilter___8_12" localSheetId="7">#REF!</definedName>
    <definedName name="BuiltIn_AutoFilter___8_12" localSheetId="8">#REF!</definedName>
    <definedName name="BuiltIn_AutoFilter___8_12">#REF!</definedName>
    <definedName name="BuiltIn_AutoFilter___8_13" localSheetId="9">#REF!</definedName>
    <definedName name="BuiltIn_AutoFilter___8_13" localSheetId="7">#REF!</definedName>
    <definedName name="BuiltIn_AutoFilter___8_13" localSheetId="8">#REF!</definedName>
    <definedName name="BuiltIn_AutoFilter___8_13">#REF!</definedName>
    <definedName name="BuiltIn_AutoFilter___8_14" localSheetId="9">#REF!</definedName>
    <definedName name="BuiltIn_AutoFilter___8_14" localSheetId="7">#REF!</definedName>
    <definedName name="BuiltIn_AutoFilter___8_14" localSheetId="8">#REF!</definedName>
    <definedName name="BuiltIn_AutoFilter___8_14">#REF!</definedName>
    <definedName name="BuiltIn_AutoFilter___8_15" localSheetId="9">#REF!</definedName>
    <definedName name="BuiltIn_AutoFilter___8_15" localSheetId="7">#REF!</definedName>
    <definedName name="BuiltIn_AutoFilter___8_15" localSheetId="8">#REF!</definedName>
    <definedName name="BuiltIn_AutoFilter___8_15">#REF!</definedName>
    <definedName name="BuiltIn_AutoFilter___8_16" localSheetId="9">#REF!</definedName>
    <definedName name="BuiltIn_AutoFilter___8_16" localSheetId="7">#REF!</definedName>
    <definedName name="BuiltIn_AutoFilter___8_16" localSheetId="8">#REF!</definedName>
    <definedName name="BuiltIn_AutoFilter___8_16">#REF!</definedName>
    <definedName name="BuiltIn_AutoFilter___8_17" localSheetId="9">#REF!</definedName>
    <definedName name="BuiltIn_AutoFilter___8_17" localSheetId="7">#REF!</definedName>
    <definedName name="BuiltIn_AutoFilter___8_17" localSheetId="8">#REF!</definedName>
    <definedName name="BuiltIn_AutoFilter___8_17">#REF!</definedName>
    <definedName name="BuiltIn_AutoFilter___8_18" localSheetId="9">#REF!</definedName>
    <definedName name="BuiltIn_AutoFilter___8_18" localSheetId="7">#REF!</definedName>
    <definedName name="BuiltIn_AutoFilter___8_18" localSheetId="8">#REF!</definedName>
    <definedName name="BuiltIn_AutoFilter___8_18">#REF!</definedName>
    <definedName name="BuiltIn_AutoFilter___8_19" localSheetId="9">#REF!</definedName>
    <definedName name="BuiltIn_AutoFilter___8_19" localSheetId="7">#REF!</definedName>
    <definedName name="BuiltIn_AutoFilter___8_19" localSheetId="8">#REF!</definedName>
    <definedName name="BuiltIn_AutoFilter___8_19">#REF!</definedName>
    <definedName name="BuiltIn_AutoFilter___8_2" localSheetId="9">#REF!</definedName>
    <definedName name="BuiltIn_AutoFilter___8_2" localSheetId="7">#REF!</definedName>
    <definedName name="BuiltIn_AutoFilter___8_2" localSheetId="8">#REF!</definedName>
    <definedName name="BuiltIn_AutoFilter___8_2">#REF!</definedName>
    <definedName name="BuiltIn_AutoFilter___8_20" localSheetId="9">#REF!</definedName>
    <definedName name="BuiltIn_AutoFilter___8_20" localSheetId="7">#REF!</definedName>
    <definedName name="BuiltIn_AutoFilter___8_20" localSheetId="8">#REF!</definedName>
    <definedName name="BuiltIn_AutoFilter___8_20">#REF!</definedName>
    <definedName name="BuiltIn_AutoFilter___8_21" localSheetId="9">#REF!</definedName>
    <definedName name="BuiltIn_AutoFilter___8_21" localSheetId="7">#REF!</definedName>
    <definedName name="BuiltIn_AutoFilter___8_21" localSheetId="8">#REF!</definedName>
    <definedName name="BuiltIn_AutoFilter___8_21">#REF!</definedName>
    <definedName name="BuiltIn_AutoFilter___8_22" localSheetId="9">#REF!</definedName>
    <definedName name="BuiltIn_AutoFilter___8_22" localSheetId="7">#REF!</definedName>
    <definedName name="BuiltIn_AutoFilter___8_22" localSheetId="8">#REF!</definedName>
    <definedName name="BuiltIn_AutoFilter___8_22">#REF!</definedName>
    <definedName name="BuiltIn_AutoFilter___8_23" localSheetId="9">#REF!</definedName>
    <definedName name="BuiltIn_AutoFilter___8_23" localSheetId="7">#REF!</definedName>
    <definedName name="BuiltIn_AutoFilter___8_23" localSheetId="8">#REF!</definedName>
    <definedName name="BuiltIn_AutoFilter___8_23">#REF!</definedName>
    <definedName name="BuiltIn_AutoFilter___8_24" localSheetId="9">#REF!</definedName>
    <definedName name="BuiltIn_AutoFilter___8_24" localSheetId="7">#REF!</definedName>
    <definedName name="BuiltIn_AutoFilter___8_24" localSheetId="8">#REF!</definedName>
    <definedName name="BuiltIn_AutoFilter___8_24">#REF!</definedName>
    <definedName name="BuiltIn_AutoFilter___8_25" localSheetId="9">#REF!</definedName>
    <definedName name="BuiltIn_AutoFilter___8_25" localSheetId="7">#REF!</definedName>
    <definedName name="BuiltIn_AutoFilter___8_25" localSheetId="8">#REF!</definedName>
    <definedName name="BuiltIn_AutoFilter___8_25">#REF!</definedName>
    <definedName name="BuiltIn_AutoFilter___8_26" localSheetId="9">#REF!</definedName>
    <definedName name="BuiltIn_AutoFilter___8_26" localSheetId="7">#REF!</definedName>
    <definedName name="BuiltIn_AutoFilter___8_26" localSheetId="8">#REF!</definedName>
    <definedName name="BuiltIn_AutoFilter___8_26">#REF!</definedName>
    <definedName name="BuiltIn_AutoFilter___8_27" localSheetId="9">#REF!</definedName>
    <definedName name="BuiltIn_AutoFilter___8_27" localSheetId="7">#REF!</definedName>
    <definedName name="BuiltIn_AutoFilter___8_27" localSheetId="8">#REF!</definedName>
    <definedName name="BuiltIn_AutoFilter___8_27">#REF!</definedName>
    <definedName name="BuiltIn_AutoFilter___8_28" localSheetId="9">#REF!</definedName>
    <definedName name="BuiltIn_AutoFilter___8_28" localSheetId="7">#REF!</definedName>
    <definedName name="BuiltIn_AutoFilter___8_28" localSheetId="8">#REF!</definedName>
    <definedName name="BuiltIn_AutoFilter___8_28">#REF!</definedName>
    <definedName name="BuiltIn_AutoFilter___8_29" localSheetId="9">#REF!</definedName>
    <definedName name="BuiltIn_AutoFilter___8_29" localSheetId="7">#REF!</definedName>
    <definedName name="BuiltIn_AutoFilter___8_29" localSheetId="8">#REF!</definedName>
    <definedName name="BuiltIn_AutoFilter___8_29">#REF!</definedName>
    <definedName name="BuiltIn_AutoFilter___8_3" localSheetId="9">#REF!</definedName>
    <definedName name="BuiltIn_AutoFilter___8_3" localSheetId="7">#REF!</definedName>
    <definedName name="BuiltIn_AutoFilter___8_3" localSheetId="8">#REF!</definedName>
    <definedName name="BuiltIn_AutoFilter___8_3">#REF!</definedName>
    <definedName name="BuiltIn_AutoFilter___8_30" localSheetId="9">#REF!</definedName>
    <definedName name="BuiltIn_AutoFilter___8_30" localSheetId="7">#REF!</definedName>
    <definedName name="BuiltIn_AutoFilter___8_30" localSheetId="8">#REF!</definedName>
    <definedName name="BuiltIn_AutoFilter___8_30">#REF!</definedName>
    <definedName name="BuiltIn_AutoFilter___8_31" localSheetId="9">#REF!</definedName>
    <definedName name="BuiltIn_AutoFilter___8_31" localSheetId="7">#REF!</definedName>
    <definedName name="BuiltIn_AutoFilter___8_31" localSheetId="8">#REF!</definedName>
    <definedName name="BuiltIn_AutoFilter___8_31">#REF!</definedName>
    <definedName name="BuiltIn_AutoFilter___8_32" localSheetId="9">#REF!</definedName>
    <definedName name="BuiltIn_AutoFilter___8_32" localSheetId="7">#REF!</definedName>
    <definedName name="BuiltIn_AutoFilter___8_32" localSheetId="8">#REF!</definedName>
    <definedName name="BuiltIn_AutoFilter___8_32">#REF!</definedName>
    <definedName name="BuiltIn_AutoFilter___8_4" localSheetId="9">#REF!</definedName>
    <definedName name="BuiltIn_AutoFilter___8_4" localSheetId="7">#REF!</definedName>
    <definedName name="BuiltIn_AutoFilter___8_4" localSheetId="8">#REF!</definedName>
    <definedName name="BuiltIn_AutoFilter___8_4">#REF!</definedName>
    <definedName name="BuiltIn_AutoFilter___8_5" localSheetId="9">#REF!</definedName>
    <definedName name="BuiltIn_AutoFilter___8_5" localSheetId="7">#REF!</definedName>
    <definedName name="BuiltIn_AutoFilter___8_5" localSheetId="8">#REF!</definedName>
    <definedName name="BuiltIn_AutoFilter___8_5">#REF!</definedName>
    <definedName name="BuiltIn_AutoFilter___8_6" localSheetId="9">#REF!</definedName>
    <definedName name="BuiltIn_AutoFilter___8_6" localSheetId="7">#REF!</definedName>
    <definedName name="BuiltIn_AutoFilter___8_6" localSheetId="8">#REF!</definedName>
    <definedName name="BuiltIn_AutoFilter___8_6">#REF!</definedName>
    <definedName name="BuiltIn_AutoFilter___8_7" localSheetId="9">#REF!</definedName>
    <definedName name="BuiltIn_AutoFilter___8_7" localSheetId="7">#REF!</definedName>
    <definedName name="BuiltIn_AutoFilter___8_7" localSheetId="8">#REF!</definedName>
    <definedName name="BuiltIn_AutoFilter___8_7">#REF!</definedName>
    <definedName name="BuiltIn_AutoFilter___8_8" localSheetId="9">#REF!</definedName>
    <definedName name="BuiltIn_AutoFilter___8_8" localSheetId="7">#REF!</definedName>
    <definedName name="BuiltIn_AutoFilter___8_8" localSheetId="8">#REF!</definedName>
    <definedName name="BuiltIn_AutoFilter___8_8">#REF!</definedName>
    <definedName name="BuiltIn_AutoFilter___8_9" localSheetId="9">#REF!</definedName>
    <definedName name="BuiltIn_AutoFilter___8_9" localSheetId="7">#REF!</definedName>
    <definedName name="BuiltIn_AutoFilter___8_9" localSheetId="8">#REF!</definedName>
    <definedName name="BuiltIn_AutoFilter___8_9">#REF!</definedName>
    <definedName name="BuiltIn_Database___0" localSheetId="9">#REF!</definedName>
    <definedName name="BuiltIn_Database___0" localSheetId="7">#REF!</definedName>
    <definedName name="BuiltIn_Database___0" localSheetId="8">#REF!</definedName>
    <definedName name="BuiltIn_Database___0">#REF!</definedName>
    <definedName name="BuiltIn_Print_Area" localSheetId="9">#REF!</definedName>
    <definedName name="BuiltIn_Print_Area" localSheetId="7">#REF!</definedName>
    <definedName name="BuiltIn_Print_Area" localSheetId="8">#REF!</definedName>
    <definedName name="BuiltIn_Print_Area">#REF!</definedName>
    <definedName name="BuiltIn_Print_Area___0" localSheetId="9">#REF!</definedName>
    <definedName name="BuiltIn_Print_Area___0" localSheetId="7">#REF!</definedName>
    <definedName name="BuiltIn_Print_Area___0" localSheetId="8">#REF!</definedName>
    <definedName name="BuiltIn_Print_Area___0">#REF!</definedName>
    <definedName name="BuiltIn_Print_Area___0___0" localSheetId="9">#REF!</definedName>
    <definedName name="BuiltIn_Print_Area___0___0" localSheetId="7">#REF!</definedName>
    <definedName name="BuiltIn_Print_Area___0___0" localSheetId="8">#REF!</definedName>
    <definedName name="BuiltIn_Print_Area___0___0">#REF!</definedName>
    <definedName name="BuiltIn_Print_Area___0___0___0" localSheetId="9">#REF!</definedName>
    <definedName name="BuiltIn_Print_Area___0___0___0" localSheetId="7">#REF!</definedName>
    <definedName name="BuiltIn_Print_Area___0___0___0" localSheetId="8">#REF!</definedName>
    <definedName name="BuiltIn_Print_Area___0___0___0">#REF!</definedName>
    <definedName name="BuiltIn_Print_Area___0___0___0___0" localSheetId="9">#REF!</definedName>
    <definedName name="BuiltIn_Print_Area___0___0___0___0" localSheetId="7">#REF!</definedName>
    <definedName name="BuiltIn_Print_Area___0___0___0___0" localSheetId="8">#REF!</definedName>
    <definedName name="BuiltIn_Print_Area___0___0___0___0">#REF!</definedName>
    <definedName name="BuiltIn_Print_Area___0___0___0___0___0" localSheetId="9">#REF!</definedName>
    <definedName name="BuiltIn_Print_Area___0___0___0___0___0" localSheetId="7">#REF!</definedName>
    <definedName name="BuiltIn_Print_Area___0___0___0___0___0" localSheetId="8">#REF!</definedName>
    <definedName name="BuiltIn_Print_Area___0___0___0___0___0">#REF!</definedName>
    <definedName name="BuiltIn_Print_Area___0___0___0___0___0___0" localSheetId="9">#REF!</definedName>
    <definedName name="BuiltIn_Print_Area___0___0___0___0___0___0" localSheetId="7">#REF!</definedName>
    <definedName name="BuiltIn_Print_Area___0___0___0___0___0___0" localSheetId="8">#REF!</definedName>
    <definedName name="BuiltIn_Print_Area___0___0___0___0___0___0">#REF!</definedName>
    <definedName name="BuiltIn_Print_Area___0___0___0___0___0___0___0" localSheetId="9">#REF!</definedName>
    <definedName name="BuiltIn_Print_Area___0___0___0___0___0___0___0" localSheetId="7">#REF!</definedName>
    <definedName name="BuiltIn_Print_Area___0___0___0___0___0___0___0" localSheetId="8">#REF!</definedName>
    <definedName name="BuiltIn_Print_Area___0___0___0___0___0___0___0">#REF!</definedName>
    <definedName name="BuiltIn_Print_Area___0___0___0___0___0___0___0___0___0" localSheetId="9">#REF!</definedName>
    <definedName name="BuiltIn_Print_Area___0___0___0___0___0___0___0___0___0" localSheetId="7">#REF!</definedName>
    <definedName name="BuiltIn_Print_Area___0___0___0___0___0___0___0___0___0" localSheetId="8">#REF!</definedName>
    <definedName name="BuiltIn_Print_Area___0___0___0___0___0___0___0___0___0">#REF!</definedName>
    <definedName name="BuiltIn_Print_Area___0___0___10" localSheetId="9">#REF!</definedName>
    <definedName name="BuiltIn_Print_Area___0___0___10" localSheetId="7">#REF!</definedName>
    <definedName name="BuiltIn_Print_Area___0___0___10" localSheetId="8">#REF!</definedName>
    <definedName name="BuiltIn_Print_Area___0___0___10">#REF!</definedName>
    <definedName name="BuiltIn_Print_Area___0___1" localSheetId="9">#REF!</definedName>
    <definedName name="BuiltIn_Print_Area___0___1" localSheetId="7">#REF!</definedName>
    <definedName name="BuiltIn_Print_Area___0___1" localSheetId="8">#REF!</definedName>
    <definedName name="BuiltIn_Print_Area___0___1">#REF!</definedName>
    <definedName name="BuiltIn_Print_Area___0___1___0" localSheetId="9">#REF!</definedName>
    <definedName name="BuiltIn_Print_Area___0___1___0" localSheetId="7">#REF!</definedName>
    <definedName name="BuiltIn_Print_Area___0___1___0" localSheetId="8">#REF!</definedName>
    <definedName name="BuiltIn_Print_Area___0___1___0">#REF!</definedName>
    <definedName name="BuiltIn_Print_Area___0___1___0___0" localSheetId="9">#REF!</definedName>
    <definedName name="BuiltIn_Print_Area___0___1___0___0" localSheetId="7">#REF!</definedName>
    <definedName name="BuiltIn_Print_Area___0___1___0___0" localSheetId="8">#REF!</definedName>
    <definedName name="BuiltIn_Print_Area___0___1___0___0">#REF!</definedName>
    <definedName name="BuiltIn_Print_Area___0___1___0___0___0" localSheetId="9">#REF!</definedName>
    <definedName name="BuiltIn_Print_Area___0___1___0___0___0" localSheetId="7">#REF!</definedName>
    <definedName name="BuiltIn_Print_Area___0___1___0___0___0" localSheetId="8">#REF!</definedName>
    <definedName name="BuiltIn_Print_Area___0___1___0___0___0">#REF!</definedName>
    <definedName name="BuiltIn_Print_Area___0___1___0___0___0___0" localSheetId="9">#REF!</definedName>
    <definedName name="BuiltIn_Print_Area___0___1___0___0___0___0" localSheetId="7">#REF!</definedName>
    <definedName name="BuiltIn_Print_Area___0___1___0___0___0___0" localSheetId="8">#REF!</definedName>
    <definedName name="BuiltIn_Print_Area___0___1___0___0___0___0">#REF!</definedName>
    <definedName name="BuiltIn_Print_Area___0___1___0___0___0___0___0" localSheetId="9">#REF!</definedName>
    <definedName name="BuiltIn_Print_Area___0___1___0___0___0___0___0" localSheetId="7">#REF!</definedName>
    <definedName name="BuiltIn_Print_Area___0___1___0___0___0___0___0" localSheetId="8">#REF!</definedName>
    <definedName name="BuiltIn_Print_Area___0___1___0___0___0___0___0">#REF!</definedName>
    <definedName name="BuiltIn_Print_Area___0___1___0___0___0___0___0___0" localSheetId="9">#REF!</definedName>
    <definedName name="BuiltIn_Print_Area___0___1___0___0___0___0___0___0" localSheetId="7">#REF!</definedName>
    <definedName name="BuiltIn_Print_Area___0___1___0___0___0___0___0___0" localSheetId="8">#REF!</definedName>
    <definedName name="BuiltIn_Print_Area___0___1___0___0___0___0___0___0">#REF!</definedName>
    <definedName name="BuiltIn_Print_Area___0___1___0___0___0___0___0___0___0" localSheetId="9">#REF!</definedName>
    <definedName name="BuiltIn_Print_Area___0___1___0___0___0___0___0___0___0" localSheetId="7">#REF!</definedName>
    <definedName name="BuiltIn_Print_Area___0___1___0___0___0___0___0___0___0" localSheetId="8">#REF!</definedName>
    <definedName name="BuiltIn_Print_Area___0___1___0___0___0___0___0___0___0">#REF!</definedName>
    <definedName name="BuiltIn_Print_Area___0___1___0___0___0___0___0___0___0___0" localSheetId="9">#REF!</definedName>
    <definedName name="BuiltIn_Print_Area___0___1___0___0___0___0___0___0___0___0" localSheetId="7">#REF!</definedName>
    <definedName name="BuiltIn_Print_Area___0___1___0___0___0___0___0___0___0___0" localSheetId="8">#REF!</definedName>
    <definedName name="BuiltIn_Print_Area___0___1___0___0___0___0___0___0___0___0">#REF!</definedName>
    <definedName name="BuiltIn_Print_Area___0___1___0___0___0___0___0___0___0___0_1" localSheetId="9">#REF!</definedName>
    <definedName name="BuiltIn_Print_Area___0___1___0___0___0___0___0___0___0___0_1" localSheetId="7">#REF!</definedName>
    <definedName name="BuiltIn_Print_Area___0___1___0___0___0___0___0___0___0___0_1" localSheetId="8">#REF!</definedName>
    <definedName name="BuiltIn_Print_Area___0___1___0___0___0___0___0___0___0___0_1">#REF!</definedName>
    <definedName name="BuiltIn_Print_Area___0___1___0___0___0___0___0___0___0___0_1_1" localSheetId="9">#REF!</definedName>
    <definedName name="BuiltIn_Print_Area___0___1___0___0___0___0___0___0___0___0_1_1" localSheetId="7">#REF!</definedName>
    <definedName name="BuiltIn_Print_Area___0___1___0___0___0___0___0___0___0___0_1_1" localSheetId="8">#REF!</definedName>
    <definedName name="BuiltIn_Print_Area___0___1___0___0___0___0___0___0___0___0_1_1">#REF!</definedName>
    <definedName name="BuiltIn_Print_Area___0___1___0___0___0___0___0___0___0_1" localSheetId="9">#REF!</definedName>
    <definedName name="BuiltIn_Print_Area___0___1___0___0___0___0___0___0___0_1" localSheetId="7">#REF!</definedName>
    <definedName name="BuiltIn_Print_Area___0___1___0___0___0___0___0___0___0_1" localSheetId="8">#REF!</definedName>
    <definedName name="BuiltIn_Print_Area___0___1___0___0___0___0___0___0___0_1">#REF!</definedName>
    <definedName name="BuiltIn_Print_Area___0___1___0___0___0___0___0___0___0_1_1" localSheetId="9">#REF!</definedName>
    <definedName name="BuiltIn_Print_Area___0___1___0___0___0___0___0___0___0_1_1" localSheetId="7">#REF!</definedName>
    <definedName name="BuiltIn_Print_Area___0___1___0___0___0___0___0___0___0_1_1" localSheetId="8">#REF!</definedName>
    <definedName name="BuiltIn_Print_Area___0___1___0___0___0___0___0___0___0_1_1">#REF!</definedName>
    <definedName name="BuiltIn_Print_Area___0___1___0___0___0___0___0___0_1" localSheetId="9">#REF!</definedName>
    <definedName name="BuiltIn_Print_Area___0___1___0___0___0___0___0___0_1" localSheetId="7">#REF!</definedName>
    <definedName name="BuiltIn_Print_Area___0___1___0___0___0___0___0___0_1" localSheetId="8">#REF!</definedName>
    <definedName name="BuiltIn_Print_Area___0___1___0___0___0___0___0___0_1">#REF!</definedName>
    <definedName name="BuiltIn_Print_Area___0___1___0___0___0___0___0___0_1_1" localSheetId="9">#REF!</definedName>
    <definedName name="BuiltIn_Print_Area___0___1___0___0___0___0___0___0_1_1" localSheetId="7">#REF!</definedName>
    <definedName name="BuiltIn_Print_Area___0___1___0___0___0___0___0___0_1_1" localSheetId="8">#REF!</definedName>
    <definedName name="BuiltIn_Print_Area___0___1___0___0___0___0___0___0_1_1">#REF!</definedName>
    <definedName name="BuiltIn_Print_Area___0___1___0___0___0___0___0_1" localSheetId="9">#REF!</definedName>
    <definedName name="BuiltIn_Print_Area___0___1___0___0___0___0___0_1" localSheetId="7">#REF!</definedName>
    <definedName name="BuiltIn_Print_Area___0___1___0___0___0___0___0_1" localSheetId="8">#REF!</definedName>
    <definedName name="BuiltIn_Print_Area___0___1___0___0___0___0___0_1">#REF!</definedName>
    <definedName name="BuiltIn_Print_Area___0___1___0___0___0___0___0_1_1" localSheetId="9">#REF!</definedName>
    <definedName name="BuiltIn_Print_Area___0___1___0___0___0___0___0_1_1" localSheetId="7">#REF!</definedName>
    <definedName name="BuiltIn_Print_Area___0___1___0___0___0___0___0_1_1" localSheetId="8">#REF!</definedName>
    <definedName name="BuiltIn_Print_Area___0___1___0___0___0___0___0_1_1">#REF!</definedName>
    <definedName name="BuiltIn_Print_Area___0___1___0___0___0___0_1" localSheetId="9">#REF!</definedName>
    <definedName name="BuiltIn_Print_Area___0___1___0___0___0___0_1" localSheetId="7">#REF!</definedName>
    <definedName name="BuiltIn_Print_Area___0___1___0___0___0___0_1" localSheetId="8">#REF!</definedName>
    <definedName name="BuiltIn_Print_Area___0___1___0___0___0___0_1">#REF!</definedName>
    <definedName name="BuiltIn_Print_Area___0___1___0___0___0___0_1_1" localSheetId="9">#REF!</definedName>
    <definedName name="BuiltIn_Print_Area___0___1___0___0___0___0_1_1" localSheetId="7">#REF!</definedName>
    <definedName name="BuiltIn_Print_Area___0___1___0___0___0___0_1_1" localSheetId="8">#REF!</definedName>
    <definedName name="BuiltIn_Print_Area___0___1___0___0___0___0_1_1">#REF!</definedName>
    <definedName name="BuiltIn_Print_Area___0___1___0___0___0_1" localSheetId="9">#REF!</definedName>
    <definedName name="BuiltIn_Print_Area___0___1___0___0___0_1" localSheetId="7">#REF!</definedName>
    <definedName name="BuiltIn_Print_Area___0___1___0___0___0_1" localSheetId="8">#REF!</definedName>
    <definedName name="BuiltIn_Print_Area___0___1___0___0___0_1">#REF!</definedName>
    <definedName name="BuiltIn_Print_Area___0___1___0___0___0_1_1" localSheetId="9">#REF!</definedName>
    <definedName name="BuiltIn_Print_Area___0___1___0___0___0_1_1" localSheetId="7">#REF!</definedName>
    <definedName name="BuiltIn_Print_Area___0___1___0___0___0_1_1" localSheetId="8">#REF!</definedName>
    <definedName name="BuiltIn_Print_Area___0___1___0___0___0_1_1">#REF!</definedName>
    <definedName name="BuiltIn_Print_Area___0___1___0___0_1" localSheetId="9">#REF!</definedName>
    <definedName name="BuiltIn_Print_Area___0___1___0___0_1" localSheetId="7">#REF!</definedName>
    <definedName name="BuiltIn_Print_Area___0___1___0___0_1" localSheetId="8">#REF!</definedName>
    <definedName name="BuiltIn_Print_Area___0___1___0___0_1">#REF!</definedName>
    <definedName name="BuiltIn_Print_Area___0___1___0___0_1_1" localSheetId="9">#REF!</definedName>
    <definedName name="BuiltIn_Print_Area___0___1___0___0_1_1" localSheetId="7">#REF!</definedName>
    <definedName name="BuiltIn_Print_Area___0___1___0___0_1_1" localSheetId="8">#REF!</definedName>
    <definedName name="BuiltIn_Print_Area___0___1___0___0_1_1">#REF!</definedName>
    <definedName name="BuiltIn_Print_Area___0___1___0_1" localSheetId="9">#REF!</definedName>
    <definedName name="BuiltIn_Print_Area___0___1___0_1" localSheetId="7">#REF!</definedName>
    <definedName name="BuiltIn_Print_Area___0___1___0_1" localSheetId="8">#REF!</definedName>
    <definedName name="BuiltIn_Print_Area___0___1___0_1">#REF!</definedName>
    <definedName name="BuiltIn_Print_Area___0___1___0_1_1" localSheetId="9">#REF!</definedName>
    <definedName name="BuiltIn_Print_Area___0___1___0_1_1" localSheetId="7">#REF!</definedName>
    <definedName name="BuiltIn_Print_Area___0___1___0_1_1" localSheetId="8">#REF!</definedName>
    <definedName name="BuiltIn_Print_Area___0___1___0_1_1">#REF!</definedName>
    <definedName name="BuiltIn_Print_Area___0___1_1" localSheetId="9">#REF!</definedName>
    <definedName name="BuiltIn_Print_Area___0___1_1" localSheetId="7">#REF!</definedName>
    <definedName name="BuiltIn_Print_Area___0___1_1" localSheetId="8">#REF!</definedName>
    <definedName name="BuiltIn_Print_Area___0___1_1">#REF!</definedName>
    <definedName name="BuiltIn_Print_Area___0___1_1_1" localSheetId="9">#REF!</definedName>
    <definedName name="BuiltIn_Print_Area___0___1_1_1" localSheetId="7">#REF!</definedName>
    <definedName name="BuiltIn_Print_Area___0___1_1_1" localSheetId="8">#REF!</definedName>
    <definedName name="BuiltIn_Print_Area___0___1_1_1">#REF!</definedName>
    <definedName name="BuiltIn_Print_Area___0___16" localSheetId="9">#REF!</definedName>
    <definedName name="BuiltIn_Print_Area___0___16" localSheetId="7">#REF!</definedName>
    <definedName name="BuiltIn_Print_Area___0___16" localSheetId="8">#REF!</definedName>
    <definedName name="BuiltIn_Print_Area___0___16">#REF!</definedName>
    <definedName name="BuiltIn_Print_Area___0___16___0" localSheetId="9">#REF!</definedName>
    <definedName name="BuiltIn_Print_Area___0___16___0" localSheetId="7">#REF!</definedName>
    <definedName name="BuiltIn_Print_Area___0___16___0" localSheetId="8">#REF!</definedName>
    <definedName name="BuiltIn_Print_Area___0___16___0">#REF!</definedName>
    <definedName name="BuiltIn_Print_Area___0___16___0___0" localSheetId="9">#REF!</definedName>
    <definedName name="BuiltIn_Print_Area___0___16___0___0" localSheetId="7">#REF!</definedName>
    <definedName name="BuiltIn_Print_Area___0___16___0___0" localSheetId="8">#REF!</definedName>
    <definedName name="BuiltIn_Print_Area___0___16___0___0">#REF!</definedName>
    <definedName name="BuiltIn_Print_Area___0___16___0___0___0" localSheetId="9">#REF!</definedName>
    <definedName name="BuiltIn_Print_Area___0___16___0___0___0" localSheetId="7">#REF!</definedName>
    <definedName name="BuiltIn_Print_Area___0___16___0___0___0" localSheetId="8">#REF!</definedName>
    <definedName name="BuiltIn_Print_Area___0___16___0___0___0">#REF!</definedName>
    <definedName name="BuiltIn_Print_Area___0___16___0___0___0___0" localSheetId="9">#REF!</definedName>
    <definedName name="BuiltIn_Print_Area___0___16___0___0___0___0" localSheetId="7">#REF!</definedName>
    <definedName name="BuiltIn_Print_Area___0___16___0___0___0___0" localSheetId="8">#REF!</definedName>
    <definedName name="BuiltIn_Print_Area___0___16___0___0___0___0">#REF!</definedName>
    <definedName name="BuiltIn_Print_Area___0___16___0___0___0___0___0" localSheetId="9">#REF!</definedName>
    <definedName name="BuiltIn_Print_Area___0___16___0___0___0___0___0" localSheetId="7">#REF!</definedName>
    <definedName name="BuiltIn_Print_Area___0___16___0___0___0___0___0" localSheetId="8">#REF!</definedName>
    <definedName name="BuiltIn_Print_Area___0___16___0___0___0___0___0">#REF!</definedName>
    <definedName name="BuiltIn_Print_Area___0___16___0___0___0___0___0___0" localSheetId="9">#REF!</definedName>
    <definedName name="BuiltIn_Print_Area___0___16___0___0___0___0___0___0" localSheetId="7">#REF!</definedName>
    <definedName name="BuiltIn_Print_Area___0___16___0___0___0___0___0___0" localSheetId="8">#REF!</definedName>
    <definedName name="BuiltIn_Print_Area___0___16___0___0___0___0___0___0">#REF!</definedName>
    <definedName name="BuiltIn_Print_Area___0___16___0___0___0___0___0___0___0" localSheetId="9">#REF!</definedName>
    <definedName name="BuiltIn_Print_Area___0___16___0___0___0___0___0___0___0" localSheetId="7">#REF!</definedName>
    <definedName name="BuiltIn_Print_Area___0___16___0___0___0___0___0___0___0" localSheetId="8">#REF!</definedName>
    <definedName name="BuiltIn_Print_Area___0___16___0___0___0___0___0___0___0">#REF!</definedName>
    <definedName name="BuiltIn_Print_Area___0___4" localSheetId="9">#REF!</definedName>
    <definedName name="BuiltIn_Print_Area___0___4" localSheetId="7">#REF!</definedName>
    <definedName name="BuiltIn_Print_Area___0___4" localSheetId="8">#REF!</definedName>
    <definedName name="BuiltIn_Print_Area___0___4">#REF!</definedName>
    <definedName name="BuiltIn_Print_Area___0___5" localSheetId="9">#REF!</definedName>
    <definedName name="BuiltIn_Print_Area___0___5" localSheetId="7">#REF!</definedName>
    <definedName name="BuiltIn_Print_Area___0___5" localSheetId="8">#REF!</definedName>
    <definedName name="BuiltIn_Print_Area___0___5">#REF!</definedName>
    <definedName name="BuiltIn_Print_Area___0___5___0" localSheetId="9">#REF!</definedName>
    <definedName name="BuiltIn_Print_Area___0___5___0" localSheetId="7">#REF!</definedName>
    <definedName name="BuiltIn_Print_Area___0___5___0" localSheetId="8">#REF!</definedName>
    <definedName name="BuiltIn_Print_Area___0___5___0">#REF!</definedName>
    <definedName name="BuiltIn_Print_Area___0___6" localSheetId="9">#REF!</definedName>
    <definedName name="BuiltIn_Print_Area___0___6" localSheetId="7">#REF!</definedName>
    <definedName name="BuiltIn_Print_Area___0___6" localSheetId="8">#REF!</definedName>
    <definedName name="BuiltIn_Print_Area___0___6">#REF!</definedName>
    <definedName name="BuiltIn_Print_Area___0___6___0" localSheetId="9">#REF!</definedName>
    <definedName name="BuiltIn_Print_Area___0___6___0" localSheetId="7">#REF!</definedName>
    <definedName name="BuiltIn_Print_Area___0___6___0" localSheetId="8">#REF!</definedName>
    <definedName name="BuiltIn_Print_Area___0___6___0">#REF!</definedName>
    <definedName name="BuiltIn_Print_Area___0___7" localSheetId="9">#REF!</definedName>
    <definedName name="BuiltIn_Print_Area___0___7" localSheetId="7">#REF!</definedName>
    <definedName name="BuiltIn_Print_Area___0___7" localSheetId="8">#REF!</definedName>
    <definedName name="BuiltIn_Print_Area___0___7">#REF!</definedName>
    <definedName name="BuiltIn_Print_Area___0___7___0" localSheetId="9">#REF!</definedName>
    <definedName name="BuiltIn_Print_Area___0___7___0" localSheetId="7">#REF!</definedName>
    <definedName name="BuiltIn_Print_Area___0___7___0" localSheetId="8">#REF!</definedName>
    <definedName name="BuiltIn_Print_Area___0___7___0">#REF!</definedName>
    <definedName name="BuiltIn_Print_Area___0___8" localSheetId="9">#REF!</definedName>
    <definedName name="BuiltIn_Print_Area___0___8" localSheetId="7">#REF!</definedName>
    <definedName name="BuiltIn_Print_Area___0___8" localSheetId="8">#REF!</definedName>
    <definedName name="BuiltIn_Print_Area___0___8">#REF!</definedName>
    <definedName name="BuiltIn_Print_Area___0_1" localSheetId="9">#REF!</definedName>
    <definedName name="BuiltIn_Print_Area___0_1" localSheetId="7">#REF!</definedName>
    <definedName name="BuiltIn_Print_Area___0_1" localSheetId="8">#REF!</definedName>
    <definedName name="BuiltIn_Print_Area___0_1">#REF!</definedName>
    <definedName name="BuiltIn_Print_Area___0_1_1" localSheetId="9">#REF!</definedName>
    <definedName name="BuiltIn_Print_Area___0_1_1" localSheetId="7">#REF!</definedName>
    <definedName name="BuiltIn_Print_Area___0_1_1" localSheetId="8">#REF!</definedName>
    <definedName name="BuiltIn_Print_Area___0_1_1">#REF!</definedName>
    <definedName name="BuiltIn_Print_Area_1" localSheetId="9">#REF!</definedName>
    <definedName name="BuiltIn_Print_Area_1" localSheetId="7">#REF!</definedName>
    <definedName name="BuiltIn_Print_Area_1" localSheetId="8">#REF!</definedName>
    <definedName name="BuiltIn_Print_Area_1">#REF!</definedName>
    <definedName name="BuiltIn_Print_Area_1_1" localSheetId="9">#REF!</definedName>
    <definedName name="BuiltIn_Print_Area_1_1" localSheetId="7">#REF!</definedName>
    <definedName name="BuiltIn_Print_Area_1_1" localSheetId="8">#REF!</definedName>
    <definedName name="BuiltIn_Print_Area_1_1">#REF!</definedName>
    <definedName name="BuiltIn_Print_Titles" localSheetId="9">#REF!</definedName>
    <definedName name="BuiltIn_Print_Titles" localSheetId="7">#REF!</definedName>
    <definedName name="BuiltIn_Print_Titles" localSheetId="8">#REF!</definedName>
    <definedName name="BuiltIn_Print_Titles">#REF!</definedName>
    <definedName name="BuiltIn_Print_Titles___0" localSheetId="9">#REF!</definedName>
    <definedName name="BuiltIn_Print_Titles___0" localSheetId="7">#REF!</definedName>
    <definedName name="BuiltIn_Print_Titles___0" localSheetId="8">#REF!</definedName>
    <definedName name="BuiltIn_Print_Titles___0">#REF!</definedName>
    <definedName name="BuiltIn_Print_Titles___0___0" localSheetId="9">#REF!</definedName>
    <definedName name="BuiltIn_Print_Titles___0___0" localSheetId="7">#REF!</definedName>
    <definedName name="BuiltIn_Print_Titles___0___0" localSheetId="8">#REF!</definedName>
    <definedName name="BuiltIn_Print_Titles___0___0">#REF!</definedName>
    <definedName name="BuiltIn_Print_Titles___0___0___0" localSheetId="9">#REF!</definedName>
    <definedName name="BuiltIn_Print_Titles___0___0___0" localSheetId="7">#REF!</definedName>
    <definedName name="BuiltIn_Print_Titles___0___0___0" localSheetId="8">#REF!</definedName>
    <definedName name="BuiltIn_Print_Titles___0___0___0">#REF!</definedName>
    <definedName name="BuiltIn_Print_Titles___0___0___0___0" localSheetId="9">#REF!</definedName>
    <definedName name="BuiltIn_Print_Titles___0___0___0___0" localSheetId="7">#REF!</definedName>
    <definedName name="BuiltIn_Print_Titles___0___0___0___0" localSheetId="8">#REF!</definedName>
    <definedName name="BuiltIn_Print_Titles___0___0___0___0">#REF!</definedName>
    <definedName name="BuiltIn_Print_Titles___0___0___0___0___0" localSheetId="9">#REF!</definedName>
    <definedName name="BuiltIn_Print_Titles___0___0___0___0___0" localSheetId="7">#REF!</definedName>
    <definedName name="BuiltIn_Print_Titles___0___0___0___0___0" localSheetId="8">#REF!</definedName>
    <definedName name="BuiltIn_Print_Titles___0___0___0___0___0">#REF!</definedName>
    <definedName name="BuiltIn_Print_Titles___0___0___0___0___0___0" localSheetId="9">#REF!</definedName>
    <definedName name="BuiltIn_Print_Titles___0___0___0___0___0___0" localSheetId="7">#REF!</definedName>
    <definedName name="BuiltIn_Print_Titles___0___0___0___0___0___0" localSheetId="8">#REF!</definedName>
    <definedName name="BuiltIn_Print_Titles___0___0___0___0___0___0">#REF!</definedName>
    <definedName name="BuiltIn_Print_Titles___0___0___0___0___0___0___0" localSheetId="9">#REF!</definedName>
    <definedName name="BuiltIn_Print_Titles___0___0___0___0___0___0___0" localSheetId="7">#REF!</definedName>
    <definedName name="BuiltIn_Print_Titles___0___0___0___0___0___0___0" localSheetId="8">#REF!</definedName>
    <definedName name="BuiltIn_Print_Titles___0___0___0___0___0___0___0">#REF!</definedName>
    <definedName name="BuiltIn_Print_Titles___0___0___0___0___0___0___0___0___0" localSheetId="9">#REF!</definedName>
    <definedName name="BuiltIn_Print_Titles___0___0___0___0___0___0___0___0___0" localSheetId="7">#REF!</definedName>
    <definedName name="BuiltIn_Print_Titles___0___0___0___0___0___0___0___0___0" localSheetId="8">#REF!</definedName>
    <definedName name="BuiltIn_Print_Titles___0___0___0___0___0___0___0___0___0">#REF!</definedName>
    <definedName name="BuiltIn_Print_Titles___0___0___10" localSheetId="9">#REF!</definedName>
    <definedName name="BuiltIn_Print_Titles___0___0___10" localSheetId="7">#REF!</definedName>
    <definedName name="BuiltIn_Print_Titles___0___0___10" localSheetId="8">#REF!</definedName>
    <definedName name="BuiltIn_Print_Titles___0___0___10">#REF!</definedName>
    <definedName name="BuiltIn_Print_Titles___0___1" localSheetId="9">#REF!</definedName>
    <definedName name="BuiltIn_Print_Titles___0___1" localSheetId="7">#REF!</definedName>
    <definedName name="BuiltIn_Print_Titles___0___1" localSheetId="8">#REF!</definedName>
    <definedName name="BuiltIn_Print_Titles___0___1">#REF!</definedName>
    <definedName name="BuiltIn_Print_Titles___0___16" localSheetId="9">#REF!</definedName>
    <definedName name="BuiltIn_Print_Titles___0___16" localSheetId="7">#REF!</definedName>
    <definedName name="BuiltIn_Print_Titles___0___16" localSheetId="8">#REF!</definedName>
    <definedName name="BuiltIn_Print_Titles___0___16">#REF!</definedName>
    <definedName name="BuiltIn_Print_Titles___0___16___0" localSheetId="9">#REF!</definedName>
    <definedName name="BuiltIn_Print_Titles___0___16___0" localSheetId="7">#REF!</definedName>
    <definedName name="BuiltIn_Print_Titles___0___16___0" localSheetId="8">#REF!</definedName>
    <definedName name="BuiltIn_Print_Titles___0___16___0">#REF!</definedName>
    <definedName name="BuiltIn_Print_Titles___0___16___0___0" localSheetId="9">#REF!</definedName>
    <definedName name="BuiltIn_Print_Titles___0___16___0___0" localSheetId="7">#REF!</definedName>
    <definedName name="BuiltIn_Print_Titles___0___16___0___0" localSheetId="8">#REF!</definedName>
    <definedName name="BuiltIn_Print_Titles___0___16___0___0">#REF!</definedName>
    <definedName name="BuiltIn_Print_Titles___0___16___0___0___0" localSheetId="9">#REF!</definedName>
    <definedName name="BuiltIn_Print_Titles___0___16___0___0___0" localSheetId="7">#REF!</definedName>
    <definedName name="BuiltIn_Print_Titles___0___16___0___0___0" localSheetId="8">#REF!</definedName>
    <definedName name="BuiltIn_Print_Titles___0___16___0___0___0">#REF!</definedName>
    <definedName name="BuiltIn_Print_Titles___0___16___0___0___0___0" localSheetId="9">#REF!</definedName>
    <definedName name="BuiltIn_Print_Titles___0___16___0___0___0___0" localSheetId="7">#REF!</definedName>
    <definedName name="BuiltIn_Print_Titles___0___16___0___0___0___0" localSheetId="8">#REF!</definedName>
    <definedName name="BuiltIn_Print_Titles___0___16___0___0___0___0">#REF!</definedName>
    <definedName name="BuiltIn_Print_Titles___0___16___0___0___0___0___0" localSheetId="9">#REF!</definedName>
    <definedName name="BuiltIn_Print_Titles___0___16___0___0___0___0___0" localSheetId="7">#REF!</definedName>
    <definedName name="BuiltIn_Print_Titles___0___16___0___0___0___0___0" localSheetId="8">#REF!</definedName>
    <definedName name="BuiltIn_Print_Titles___0___16___0___0___0___0___0">#REF!</definedName>
    <definedName name="BuiltIn_Print_Titles___0___5" localSheetId="9">#REF!</definedName>
    <definedName name="BuiltIn_Print_Titles___0___5" localSheetId="7">#REF!</definedName>
    <definedName name="BuiltIn_Print_Titles___0___5" localSheetId="8">#REF!</definedName>
    <definedName name="BuiltIn_Print_Titles___0___5">#REF!</definedName>
    <definedName name="BuiltIn_Print_Titles___0___6" localSheetId="9">#REF!</definedName>
    <definedName name="BuiltIn_Print_Titles___0___6" localSheetId="7">#REF!</definedName>
    <definedName name="BuiltIn_Print_Titles___0___6" localSheetId="8">#REF!</definedName>
    <definedName name="BuiltIn_Print_Titles___0___6">#REF!</definedName>
    <definedName name="BuiltIn_Print_Titles___0___7" localSheetId="9">#REF!</definedName>
    <definedName name="BuiltIn_Print_Titles___0___7" localSheetId="7">#REF!</definedName>
    <definedName name="BuiltIn_Print_Titles___0___7" localSheetId="8">#REF!</definedName>
    <definedName name="BuiltIn_Print_Titles___0___7">#REF!</definedName>
    <definedName name="BuiltIn_Print_Titles___0___8" localSheetId="9">#REF!</definedName>
    <definedName name="BuiltIn_Print_Titles___0___8" localSheetId="7">#REF!</definedName>
    <definedName name="BuiltIn_Print_Titles___0___8" localSheetId="8">#REF!</definedName>
    <definedName name="BuiltIn_Print_Titles___0___8">#REF!</definedName>
    <definedName name="BuiltIn_Print_Titles___0_1" localSheetId="9">#REF!</definedName>
    <definedName name="BuiltIn_Print_Titles___0_1" localSheetId="7">#REF!</definedName>
    <definedName name="BuiltIn_Print_Titles___0_1" localSheetId="8">#REF!</definedName>
    <definedName name="BuiltIn_Print_Titles___0_1">#REF!</definedName>
    <definedName name="BuiltIn_Print_Titles___0_1_1" localSheetId="9">#REF!</definedName>
    <definedName name="BuiltIn_Print_Titles___0_1_1" localSheetId="7">#REF!</definedName>
    <definedName name="BuiltIn_Print_Titles___0_1_1" localSheetId="8">#REF!</definedName>
    <definedName name="BuiltIn_Print_Titles___0_1_1">#REF!</definedName>
    <definedName name="BuiltIn_Print_Titles___4___4" localSheetId="9">#REF!</definedName>
    <definedName name="BuiltIn_Print_Titles___4___4" localSheetId="7">#REF!</definedName>
    <definedName name="BuiltIn_Print_Titles___4___4" localSheetId="8">#REF!</definedName>
    <definedName name="BuiltIn_Print_Titles___4___4">#REF!</definedName>
    <definedName name="BuiltIn_Print_Titles___5___5" localSheetId="9">#REF!</definedName>
    <definedName name="BuiltIn_Print_Titles___5___5" localSheetId="7">#REF!</definedName>
    <definedName name="BuiltIn_Print_Titles___5___5" localSheetId="8">#REF!</definedName>
    <definedName name="BuiltIn_Print_Titles___5___5">#REF!</definedName>
    <definedName name="BuiltIn_Print_Titles___5___5___0" localSheetId="9">#REF!</definedName>
    <definedName name="BuiltIn_Print_Titles___5___5___0" localSheetId="7">#REF!</definedName>
    <definedName name="BuiltIn_Print_Titles___5___5___0" localSheetId="8">#REF!</definedName>
    <definedName name="BuiltIn_Print_Titles___5___5___0">#REF!</definedName>
    <definedName name="BuiltIn_Print_Titles___6___6" localSheetId="9">#REF!</definedName>
    <definedName name="BuiltIn_Print_Titles___6___6" localSheetId="7">#REF!</definedName>
    <definedName name="BuiltIn_Print_Titles___6___6" localSheetId="8">#REF!</definedName>
    <definedName name="BuiltIn_Print_Titles___6___6">#REF!</definedName>
    <definedName name="BuiltIn_Print_Titles___6___6___0" localSheetId="9">#REF!</definedName>
    <definedName name="BuiltIn_Print_Titles___6___6___0" localSheetId="7">#REF!</definedName>
    <definedName name="BuiltIn_Print_Titles___6___6___0" localSheetId="8">#REF!</definedName>
    <definedName name="BuiltIn_Print_Titles___6___6___0">#REF!</definedName>
    <definedName name="BuiltIn_Print_Titles___7___7" localSheetId="9">#REF!</definedName>
    <definedName name="BuiltIn_Print_Titles___7___7" localSheetId="7">#REF!</definedName>
    <definedName name="BuiltIn_Print_Titles___7___7" localSheetId="8">#REF!</definedName>
    <definedName name="BuiltIn_Print_Titles___7___7">#REF!</definedName>
    <definedName name="BuiltIn_Print_Titles_1" localSheetId="9">#REF!</definedName>
    <definedName name="BuiltIn_Print_Titles_1" localSheetId="7">#REF!</definedName>
    <definedName name="BuiltIn_Print_Titles_1" localSheetId="8">#REF!</definedName>
    <definedName name="BuiltIn_Print_Titles_1">#REF!</definedName>
    <definedName name="BuiltIn_Print_Titles_1_1" localSheetId="9">#REF!</definedName>
    <definedName name="BuiltIn_Print_Titles_1_1" localSheetId="7">#REF!</definedName>
    <definedName name="BuiltIn_Print_Titles_1_1" localSheetId="8">#REF!</definedName>
    <definedName name="BuiltIn_Print_Titles_1_1">#REF!</definedName>
    <definedName name="Capa" localSheetId="9" hidden="1">{#N/A,#N/A,FALSE,"ET-CAPA";#N/A,#N/A,FALSE,"ET-PAG1";#N/A,#N/A,FALSE,"ET-PAG2";#N/A,#N/A,FALSE,"ET-PAG3";#N/A,#N/A,FALSE,"ET-PAG4";#N/A,#N/A,FALSE,"ET-PAG5"}</definedName>
    <definedName name="Capa" localSheetId="7" hidden="1">{#N/A,#N/A,FALSE,"ET-CAPA";#N/A,#N/A,FALSE,"ET-PAG1";#N/A,#N/A,FALSE,"ET-PAG2";#N/A,#N/A,FALSE,"ET-PAG3";#N/A,#N/A,FALSE,"ET-PAG4";#N/A,#N/A,FALSE,"ET-PAG5"}</definedName>
    <definedName name="Capa" localSheetId="8" hidden="1">{#N/A,#N/A,FALSE,"ET-CAPA";#N/A,#N/A,FALSE,"ET-PAG1";#N/A,#N/A,FALSE,"ET-PAG2";#N/A,#N/A,FALSE,"ET-PAG3";#N/A,#N/A,FALSE,"ET-PAG4";#N/A,#N/A,FALSE,"ET-PAG5"}</definedName>
    <definedName name="Capa" hidden="1">{#N/A,#N/A,FALSE,"ET-CAPA";#N/A,#N/A,FALSE,"ET-PAG1";#N/A,#N/A,FALSE,"ET-PAG2";#N/A,#N/A,FALSE,"ET-PAG3";#N/A,#N/A,FALSE,"ET-PAG4";#N/A,#N/A,FALSE,"ET-PAG5"}</definedName>
    <definedName name="capa1" localSheetId="9">#REF!</definedName>
    <definedName name="capa1" localSheetId="7">#REF!</definedName>
    <definedName name="capa1" localSheetId="8">#REF!</definedName>
    <definedName name="capa1">#REF!</definedName>
    <definedName name="Carimbo" localSheetId="9">#REF!</definedName>
    <definedName name="Carimbo" localSheetId="7">#REF!</definedName>
    <definedName name="Carimbo" localSheetId="8">#REF!</definedName>
    <definedName name="Carimbo">#REF!</definedName>
    <definedName name="CODIGO" localSheetId="9">#REF!</definedName>
    <definedName name="CODIGO" localSheetId="7">#REF!</definedName>
    <definedName name="CODIGO" localSheetId="8">#REF!</definedName>
    <definedName name="CODIGO">#REF!</definedName>
    <definedName name="COMEÇO" localSheetId="9">'[3]CAPA -1'!#REF!</definedName>
    <definedName name="COMEÇO" localSheetId="7">'[3]CAPA -1'!#REF!</definedName>
    <definedName name="COMEÇO" localSheetId="8">'[3]CAPA -1'!#REF!</definedName>
    <definedName name="COMEÇO">'[3]CAPA -1'!#REF!</definedName>
    <definedName name="DAF" localSheetId="9">#REF!</definedName>
    <definedName name="DAF" localSheetId="7">#REF!</definedName>
    <definedName name="DAF" localSheetId="8">#REF!</definedName>
    <definedName name="DAF">#REF!</definedName>
    <definedName name="daniel" localSheetId="9">#REF!</definedName>
    <definedName name="daniel" localSheetId="7">#REF!</definedName>
    <definedName name="daniel" localSheetId="8">#REF!</definedName>
    <definedName name="daniel">#REF!</definedName>
    <definedName name="DD" localSheetId="9">#REF!</definedName>
    <definedName name="DD" localSheetId="7">#REF!</definedName>
    <definedName name="DD" localSheetId="8">#REF!</definedName>
    <definedName name="DD">#REF!</definedName>
    <definedName name="DDD" localSheetId="9">#REF!</definedName>
    <definedName name="DDD" localSheetId="7">#REF!</definedName>
    <definedName name="DDD" localSheetId="8">#REF!</definedName>
    <definedName name="DDD">#REF!</definedName>
    <definedName name="DF" localSheetId="9">#REF!</definedName>
    <definedName name="DF" localSheetId="7">#REF!</definedName>
    <definedName name="DF" localSheetId="8">#REF!</definedName>
    <definedName name="DF">#REF!</definedName>
    <definedName name="DFADFA" localSheetId="9">#REF!</definedName>
    <definedName name="DFADFA" localSheetId="7">#REF!</definedName>
    <definedName name="DFADFA" localSheetId="8">#REF!</definedName>
    <definedName name="DFADFA">#REF!</definedName>
    <definedName name="DFAFAF" localSheetId="9">#REF!</definedName>
    <definedName name="DFAFAF" localSheetId="7">#REF!</definedName>
    <definedName name="DFAFAF" localSheetId="8">#REF!</definedName>
    <definedName name="DFAFAF">#REF!</definedName>
    <definedName name="E" localSheetId="9">#REF!</definedName>
    <definedName name="E" localSheetId="7">#REF!</definedName>
    <definedName name="E" localSheetId="8">#REF!</definedName>
    <definedName name="E">#REF!</definedName>
    <definedName name="Excel_BuiltIn__FilterDatabase_1" localSheetId="9">#REF!</definedName>
    <definedName name="Excel_BuiltIn__FilterDatabase_1" localSheetId="7">#REF!</definedName>
    <definedName name="Excel_BuiltIn__FilterDatabase_1" localSheetId="8">#REF!</definedName>
    <definedName name="Excel_BuiltIn__FilterDatabase_1">#REF!</definedName>
    <definedName name="Excel_BuiltIn__FilterDatabase_10" localSheetId="9">#REF!</definedName>
    <definedName name="Excel_BuiltIn__FilterDatabase_10" localSheetId="7">#REF!</definedName>
    <definedName name="Excel_BuiltIn__FilterDatabase_10" localSheetId="8">#REF!</definedName>
    <definedName name="Excel_BuiltIn__FilterDatabase_10">#REF!</definedName>
    <definedName name="Excel_BuiltIn__FilterDatabase_10_1" localSheetId="9">#REF!</definedName>
    <definedName name="Excel_BuiltIn__FilterDatabase_10_1" localSheetId="7">#REF!</definedName>
    <definedName name="Excel_BuiltIn__FilterDatabase_10_1" localSheetId="8">#REF!</definedName>
    <definedName name="Excel_BuiltIn__FilterDatabase_10_1">#REF!</definedName>
    <definedName name="Excel_BuiltIn__FilterDatabase_11" localSheetId="9">#REF!</definedName>
    <definedName name="Excel_BuiltIn__FilterDatabase_11" localSheetId="7">#REF!</definedName>
    <definedName name="Excel_BuiltIn__FilterDatabase_11" localSheetId="8">#REF!</definedName>
    <definedName name="Excel_BuiltIn__FilterDatabase_11">#REF!</definedName>
    <definedName name="Excel_BuiltIn__FilterDatabase_12" localSheetId="9">#REF!</definedName>
    <definedName name="Excel_BuiltIn__FilterDatabase_12" localSheetId="7">#REF!</definedName>
    <definedName name="Excel_BuiltIn__FilterDatabase_12" localSheetId="8">#REF!</definedName>
    <definedName name="Excel_BuiltIn__FilterDatabase_12">#REF!</definedName>
    <definedName name="Excel_BuiltIn__FilterDatabase_13" localSheetId="9">#REF!</definedName>
    <definedName name="Excel_BuiltIn__FilterDatabase_13" localSheetId="7">#REF!</definedName>
    <definedName name="Excel_BuiltIn__FilterDatabase_13" localSheetId="8">#REF!</definedName>
    <definedName name="Excel_BuiltIn__FilterDatabase_13">#REF!</definedName>
    <definedName name="Excel_BuiltIn__FilterDatabase_14" localSheetId="9">#REF!</definedName>
    <definedName name="Excel_BuiltIn__FilterDatabase_14" localSheetId="7">#REF!</definedName>
    <definedName name="Excel_BuiltIn__FilterDatabase_14" localSheetId="8">#REF!</definedName>
    <definedName name="Excel_BuiltIn__FilterDatabase_14">#REF!</definedName>
    <definedName name="Excel_BuiltIn__FilterDatabase_15" localSheetId="9">#REF!</definedName>
    <definedName name="Excel_BuiltIn__FilterDatabase_15" localSheetId="7">#REF!</definedName>
    <definedName name="Excel_BuiltIn__FilterDatabase_15" localSheetId="8">#REF!</definedName>
    <definedName name="Excel_BuiltIn__FilterDatabase_15">#REF!</definedName>
    <definedName name="Excel_BuiltIn__FilterDatabase_16" localSheetId="9">#REF!</definedName>
    <definedName name="Excel_BuiltIn__FilterDatabase_16" localSheetId="7">#REF!</definedName>
    <definedName name="Excel_BuiltIn__FilterDatabase_16" localSheetId="8">#REF!</definedName>
    <definedName name="Excel_BuiltIn__FilterDatabase_16">#REF!</definedName>
    <definedName name="Excel_BuiltIn__FilterDatabase_17" localSheetId="9">#REF!</definedName>
    <definedName name="Excel_BuiltIn__FilterDatabase_17" localSheetId="7">#REF!</definedName>
    <definedName name="Excel_BuiltIn__FilterDatabase_17" localSheetId="8">#REF!</definedName>
    <definedName name="Excel_BuiltIn__FilterDatabase_17">#REF!</definedName>
    <definedName name="Excel_BuiltIn__FilterDatabase_18" localSheetId="9">#REF!</definedName>
    <definedName name="Excel_BuiltIn__FilterDatabase_18" localSheetId="7">#REF!</definedName>
    <definedName name="Excel_BuiltIn__FilterDatabase_18" localSheetId="8">#REF!</definedName>
    <definedName name="Excel_BuiltIn__FilterDatabase_18">#REF!</definedName>
    <definedName name="Excel_BuiltIn__FilterDatabase_2" localSheetId="9">#REF!</definedName>
    <definedName name="Excel_BuiltIn__FilterDatabase_2" localSheetId="7">#REF!</definedName>
    <definedName name="Excel_BuiltIn__FilterDatabase_2" localSheetId="8">#REF!</definedName>
    <definedName name="Excel_BuiltIn__FilterDatabase_2">#REF!</definedName>
    <definedName name="Excel_BuiltIn__FilterDatabase_3" localSheetId="9">#REF!</definedName>
    <definedName name="Excel_BuiltIn__FilterDatabase_3" localSheetId="7">#REF!</definedName>
    <definedName name="Excel_BuiltIn__FilterDatabase_3" localSheetId="8">#REF!</definedName>
    <definedName name="Excel_BuiltIn__FilterDatabase_3">#REF!</definedName>
    <definedName name="Excel_BuiltIn__FilterDatabase_3_1" localSheetId="9">#REF!</definedName>
    <definedName name="Excel_BuiltIn__FilterDatabase_3_1" localSheetId="7">#REF!</definedName>
    <definedName name="Excel_BuiltIn__FilterDatabase_3_1" localSheetId="8">#REF!</definedName>
    <definedName name="Excel_BuiltIn__FilterDatabase_3_1">#REF!</definedName>
    <definedName name="Excel_BuiltIn__FilterDatabase_3_1_1" localSheetId="9">#REF!</definedName>
    <definedName name="Excel_BuiltIn__FilterDatabase_3_1_1" localSheetId="7">#REF!</definedName>
    <definedName name="Excel_BuiltIn__FilterDatabase_3_1_1" localSheetId="8">#REF!</definedName>
    <definedName name="Excel_BuiltIn__FilterDatabase_3_1_1">#REF!</definedName>
    <definedName name="Excel_BuiltIn__FilterDatabase_3_4" localSheetId="9">#REF!</definedName>
    <definedName name="Excel_BuiltIn__FilterDatabase_3_4" localSheetId="7">#REF!</definedName>
    <definedName name="Excel_BuiltIn__FilterDatabase_3_4" localSheetId="8">#REF!</definedName>
    <definedName name="Excel_BuiltIn__FilterDatabase_3_4">#REF!</definedName>
    <definedName name="Excel_BuiltIn__FilterDatabase_3_5" localSheetId="9">#REF!</definedName>
    <definedName name="Excel_BuiltIn__FilterDatabase_3_5" localSheetId="7">#REF!</definedName>
    <definedName name="Excel_BuiltIn__FilterDatabase_3_5" localSheetId="8">#REF!</definedName>
    <definedName name="Excel_BuiltIn__FilterDatabase_3_5">#REF!</definedName>
    <definedName name="Excel_BuiltIn__FilterDatabase_3_6" localSheetId="9">#REF!</definedName>
    <definedName name="Excel_BuiltIn__FilterDatabase_3_6" localSheetId="7">#REF!</definedName>
    <definedName name="Excel_BuiltIn__FilterDatabase_3_6" localSheetId="8">#REF!</definedName>
    <definedName name="Excel_BuiltIn__FilterDatabase_3_6">#REF!</definedName>
    <definedName name="Excel_BuiltIn__FilterDatabase_3_7" localSheetId="9">#REF!</definedName>
    <definedName name="Excel_BuiltIn__FilterDatabase_3_7" localSheetId="7">#REF!</definedName>
    <definedName name="Excel_BuiltIn__FilterDatabase_3_7" localSheetId="8">#REF!</definedName>
    <definedName name="Excel_BuiltIn__FilterDatabase_3_7">#REF!</definedName>
    <definedName name="Excel_BuiltIn__FilterDatabase_3_8" localSheetId="9">#REF!</definedName>
    <definedName name="Excel_BuiltIn__FilterDatabase_3_8" localSheetId="7">#REF!</definedName>
    <definedName name="Excel_BuiltIn__FilterDatabase_3_8" localSheetId="8">#REF!</definedName>
    <definedName name="Excel_BuiltIn__FilterDatabase_3_8">#REF!</definedName>
    <definedName name="Excel_BuiltIn__FilterDatabase_3_9" localSheetId="9">#REF!</definedName>
    <definedName name="Excel_BuiltIn__FilterDatabase_3_9" localSheetId="7">#REF!</definedName>
    <definedName name="Excel_BuiltIn__FilterDatabase_3_9" localSheetId="8">#REF!</definedName>
    <definedName name="Excel_BuiltIn__FilterDatabase_3_9">#REF!</definedName>
    <definedName name="Excel_BuiltIn__FilterDatabase_4" localSheetId="9">#REF!</definedName>
    <definedName name="Excel_BuiltIn__FilterDatabase_4" localSheetId="7">#REF!</definedName>
    <definedName name="Excel_BuiltIn__FilterDatabase_4" localSheetId="8">#REF!</definedName>
    <definedName name="Excel_BuiltIn__FilterDatabase_4">#REF!</definedName>
    <definedName name="Excel_BuiltIn__FilterDatabase_4_1" localSheetId="9">#REF!</definedName>
    <definedName name="Excel_BuiltIn__FilterDatabase_4_1" localSheetId="7">#REF!</definedName>
    <definedName name="Excel_BuiltIn__FilterDatabase_4_1" localSheetId="8">#REF!</definedName>
    <definedName name="Excel_BuiltIn__FilterDatabase_4_1">#REF!</definedName>
    <definedName name="Excel_BuiltIn__FilterDatabase_5" localSheetId="9">#REF!</definedName>
    <definedName name="Excel_BuiltIn__FilterDatabase_5" localSheetId="7">#REF!</definedName>
    <definedName name="Excel_BuiltIn__FilterDatabase_5" localSheetId="8">#REF!</definedName>
    <definedName name="Excel_BuiltIn__FilterDatabase_5">#REF!</definedName>
    <definedName name="Excel_BuiltIn__FilterDatabase_5_1" localSheetId="9">#REF!</definedName>
    <definedName name="Excel_BuiltIn__FilterDatabase_5_1" localSheetId="7">#REF!</definedName>
    <definedName name="Excel_BuiltIn__FilterDatabase_5_1" localSheetId="8">#REF!</definedName>
    <definedName name="Excel_BuiltIn__FilterDatabase_5_1">#REF!</definedName>
    <definedName name="Excel_BuiltIn__FilterDatabase_5_1_1" localSheetId="9">#REF!</definedName>
    <definedName name="Excel_BuiltIn__FilterDatabase_5_1_1" localSheetId="7">#REF!</definedName>
    <definedName name="Excel_BuiltIn__FilterDatabase_5_1_1" localSheetId="8">#REF!</definedName>
    <definedName name="Excel_BuiltIn__FilterDatabase_5_1_1">#REF!</definedName>
    <definedName name="Excel_BuiltIn__FilterDatabase_6" localSheetId="9">#REF!</definedName>
    <definedName name="Excel_BuiltIn__FilterDatabase_6" localSheetId="7">#REF!</definedName>
    <definedName name="Excel_BuiltIn__FilterDatabase_6" localSheetId="8">#REF!</definedName>
    <definedName name="Excel_BuiltIn__FilterDatabase_6">#REF!</definedName>
    <definedName name="Excel_BuiltIn__FilterDatabase_6_1" localSheetId="9">#REF!</definedName>
    <definedName name="Excel_BuiltIn__FilterDatabase_6_1" localSheetId="7">#REF!</definedName>
    <definedName name="Excel_BuiltIn__FilterDatabase_6_1" localSheetId="8">#REF!</definedName>
    <definedName name="Excel_BuiltIn__FilterDatabase_6_1">#REF!</definedName>
    <definedName name="Excel_BuiltIn__FilterDatabase_7" localSheetId="9">#REF!</definedName>
    <definedName name="Excel_BuiltIn__FilterDatabase_7" localSheetId="7">#REF!</definedName>
    <definedName name="Excel_BuiltIn__FilterDatabase_7" localSheetId="8">#REF!</definedName>
    <definedName name="Excel_BuiltIn__FilterDatabase_7">#REF!</definedName>
    <definedName name="Excel_BuiltIn__FilterDatabase_7_1" localSheetId="9">#REF!</definedName>
    <definedName name="Excel_BuiltIn__FilterDatabase_7_1" localSheetId="7">#REF!</definedName>
    <definedName name="Excel_BuiltIn__FilterDatabase_7_1" localSheetId="8">#REF!</definedName>
    <definedName name="Excel_BuiltIn__FilterDatabase_7_1">#REF!</definedName>
    <definedName name="Excel_BuiltIn__FilterDatabase_8" localSheetId="9">#REF!</definedName>
    <definedName name="Excel_BuiltIn__FilterDatabase_8" localSheetId="7">#REF!</definedName>
    <definedName name="Excel_BuiltIn__FilterDatabase_8" localSheetId="8">#REF!</definedName>
    <definedName name="Excel_BuiltIn__FilterDatabase_8">#REF!</definedName>
    <definedName name="Excel_BuiltIn__FilterDatabase_8_1" localSheetId="9">#REF!</definedName>
    <definedName name="Excel_BuiltIn__FilterDatabase_8_1" localSheetId="7">#REF!</definedName>
    <definedName name="Excel_BuiltIn__FilterDatabase_8_1" localSheetId="8">#REF!</definedName>
    <definedName name="Excel_BuiltIn__FilterDatabase_8_1">#REF!</definedName>
    <definedName name="Excel_BuiltIn__FilterDatabase_9" localSheetId="9">#REF!</definedName>
    <definedName name="Excel_BuiltIn__FilterDatabase_9" localSheetId="7">#REF!</definedName>
    <definedName name="Excel_BuiltIn__FilterDatabase_9" localSheetId="8">#REF!</definedName>
    <definedName name="Excel_BuiltIn__FilterDatabase_9">#REF!</definedName>
    <definedName name="Excel_BuiltIn__FilterDatabase_9_1" localSheetId="9">#REF!</definedName>
    <definedName name="Excel_BuiltIn__FilterDatabase_9_1" localSheetId="7">#REF!</definedName>
    <definedName name="Excel_BuiltIn__FilterDatabase_9_1" localSheetId="8">#REF!</definedName>
    <definedName name="Excel_BuiltIn__FilterDatabase_9_1">#REF!</definedName>
    <definedName name="Excel_BuiltIn_Print_Area_1" localSheetId="9">#REF!</definedName>
    <definedName name="Excel_BuiltIn_Print_Area_1" localSheetId="7">#REF!</definedName>
    <definedName name="Excel_BuiltIn_Print_Area_1" localSheetId="8">#REF!</definedName>
    <definedName name="Excel_BuiltIn_Print_Area_1">#REF!</definedName>
    <definedName name="Excel_BuiltIn_Print_Area_1_1" localSheetId="9">#REF!</definedName>
    <definedName name="Excel_BuiltIn_Print_Area_1_1" localSheetId="7">#REF!</definedName>
    <definedName name="Excel_BuiltIn_Print_Area_1_1" localSheetId="8">#REF!</definedName>
    <definedName name="Excel_BuiltIn_Print_Area_1_1">#REF!</definedName>
    <definedName name="Excel_BuiltIn_Print_Area_1_1_1" localSheetId="9">#REF!</definedName>
    <definedName name="Excel_BuiltIn_Print_Area_1_1_1" localSheetId="7">#REF!</definedName>
    <definedName name="Excel_BuiltIn_Print_Area_1_1_1" localSheetId="8">#REF!</definedName>
    <definedName name="Excel_BuiltIn_Print_Area_1_1_1">#REF!</definedName>
    <definedName name="Excel_BuiltIn_Print_Area_1_1_1_1" localSheetId="9">#REF!</definedName>
    <definedName name="Excel_BuiltIn_Print_Area_1_1_1_1" localSheetId="7">#REF!</definedName>
    <definedName name="Excel_BuiltIn_Print_Area_1_1_1_1" localSheetId="8">#REF!</definedName>
    <definedName name="Excel_BuiltIn_Print_Area_1_1_1_1">#REF!</definedName>
    <definedName name="Excel_BuiltIn_Print_Area_1_1_1_1_1" localSheetId="9">#REF!</definedName>
    <definedName name="Excel_BuiltIn_Print_Area_1_1_1_1_1" localSheetId="7">#REF!</definedName>
    <definedName name="Excel_BuiltIn_Print_Area_1_1_1_1_1" localSheetId="8">#REF!</definedName>
    <definedName name="Excel_BuiltIn_Print_Area_1_1_1_1_1">#REF!</definedName>
    <definedName name="Excel_BuiltIn_Print_Area_1_1_1_1_1_1" localSheetId="9">#REF!</definedName>
    <definedName name="Excel_BuiltIn_Print_Area_1_1_1_1_1_1" localSheetId="7">#REF!</definedName>
    <definedName name="Excel_BuiltIn_Print_Area_1_1_1_1_1_1" localSheetId="8">#REF!</definedName>
    <definedName name="Excel_BuiltIn_Print_Area_1_1_1_1_1_1">#REF!</definedName>
    <definedName name="Excel_BuiltIn_Print_Area_1_1_1_1_1_1_1" localSheetId="9">#REF!</definedName>
    <definedName name="Excel_BuiltIn_Print_Area_1_1_1_1_1_1_1" localSheetId="7">#REF!</definedName>
    <definedName name="Excel_BuiltIn_Print_Area_1_1_1_1_1_1_1" localSheetId="8">#REF!</definedName>
    <definedName name="Excel_BuiltIn_Print_Area_1_1_1_1_1_1_1">#REF!</definedName>
    <definedName name="Excel_BuiltIn_Print_Area_1_1_1_1_1_1_1_1" localSheetId="9">#REF!</definedName>
    <definedName name="Excel_BuiltIn_Print_Area_1_1_1_1_1_1_1_1" localSheetId="7">#REF!</definedName>
    <definedName name="Excel_BuiltIn_Print_Area_1_1_1_1_1_1_1_1" localSheetId="8">#REF!</definedName>
    <definedName name="Excel_BuiltIn_Print_Area_1_1_1_1_1_1_1_1">#REF!</definedName>
    <definedName name="Excel_BuiltIn_Print_Area_1_1_1_1_1_1_1_1_1" localSheetId="9">#REF!</definedName>
    <definedName name="Excel_BuiltIn_Print_Area_1_1_1_1_1_1_1_1_1" localSheetId="7">#REF!</definedName>
    <definedName name="Excel_BuiltIn_Print_Area_1_1_1_1_1_1_1_1_1" localSheetId="8">#REF!</definedName>
    <definedName name="Excel_BuiltIn_Print_Area_1_1_1_1_1_1_1_1_1">#REF!</definedName>
    <definedName name="Excel_BuiltIn_Print_Area_10" localSheetId="9">#REF!</definedName>
    <definedName name="Excel_BuiltIn_Print_Area_10" localSheetId="7">#REF!</definedName>
    <definedName name="Excel_BuiltIn_Print_Area_10" localSheetId="8">#REF!</definedName>
    <definedName name="Excel_BuiltIn_Print_Area_10">#REF!</definedName>
    <definedName name="Excel_BuiltIn_Print_Area_10_1" localSheetId="9">#REF!</definedName>
    <definedName name="Excel_BuiltIn_Print_Area_10_1" localSheetId="7">#REF!</definedName>
    <definedName name="Excel_BuiltIn_Print_Area_10_1" localSheetId="8">#REF!</definedName>
    <definedName name="Excel_BuiltIn_Print_Area_10_1">#REF!</definedName>
    <definedName name="Excel_BuiltIn_Print_Area_11" localSheetId="9">#REF!</definedName>
    <definedName name="Excel_BuiltIn_Print_Area_11" localSheetId="7">#REF!</definedName>
    <definedName name="Excel_BuiltIn_Print_Area_11" localSheetId="8">#REF!</definedName>
    <definedName name="Excel_BuiltIn_Print_Area_11">#REF!</definedName>
    <definedName name="Excel_BuiltIn_Print_Area_11_1" localSheetId="9">#REF!</definedName>
    <definedName name="Excel_BuiltIn_Print_Area_11_1" localSheetId="7">#REF!</definedName>
    <definedName name="Excel_BuiltIn_Print_Area_11_1" localSheetId="8">#REF!</definedName>
    <definedName name="Excel_BuiltIn_Print_Area_11_1">#REF!</definedName>
    <definedName name="Excel_BuiltIn_Print_Area_13" localSheetId="9">#REF!</definedName>
    <definedName name="Excel_BuiltIn_Print_Area_13" localSheetId="7">#REF!</definedName>
    <definedName name="Excel_BuiltIn_Print_Area_13" localSheetId="8">#REF!</definedName>
    <definedName name="Excel_BuiltIn_Print_Area_13">#REF!</definedName>
    <definedName name="Excel_BuiltIn_Print_Area_14" localSheetId="9">#REF!</definedName>
    <definedName name="Excel_BuiltIn_Print_Area_14" localSheetId="7">#REF!</definedName>
    <definedName name="Excel_BuiltIn_Print_Area_14" localSheetId="8">#REF!</definedName>
    <definedName name="Excel_BuiltIn_Print_Area_14">#REF!</definedName>
    <definedName name="Excel_BuiltIn_Print_Area_15" localSheetId="9">#REF!</definedName>
    <definedName name="Excel_BuiltIn_Print_Area_15" localSheetId="7">#REF!</definedName>
    <definedName name="Excel_BuiltIn_Print_Area_15" localSheetId="8">#REF!</definedName>
    <definedName name="Excel_BuiltIn_Print_Area_15">#REF!</definedName>
    <definedName name="Excel_BuiltIn_Print_Area_16" localSheetId="9">#REF!</definedName>
    <definedName name="Excel_BuiltIn_Print_Area_16" localSheetId="7">#REF!</definedName>
    <definedName name="Excel_BuiltIn_Print_Area_16" localSheetId="8">#REF!</definedName>
    <definedName name="Excel_BuiltIn_Print_Area_16">#REF!</definedName>
    <definedName name="Excel_BuiltIn_Print_Area_17" localSheetId="9">#REF!</definedName>
    <definedName name="Excel_BuiltIn_Print_Area_17" localSheetId="7">#REF!</definedName>
    <definedName name="Excel_BuiltIn_Print_Area_17" localSheetId="8">#REF!</definedName>
    <definedName name="Excel_BuiltIn_Print_Area_17">#REF!</definedName>
    <definedName name="Excel_BuiltIn_Print_Area_18" localSheetId="9">#REF!</definedName>
    <definedName name="Excel_BuiltIn_Print_Area_18" localSheetId="7">#REF!</definedName>
    <definedName name="Excel_BuiltIn_Print_Area_18" localSheetId="8">#REF!</definedName>
    <definedName name="Excel_BuiltIn_Print_Area_18">#REF!</definedName>
    <definedName name="Excel_BuiltIn_Print_Area_2" localSheetId="9">#REF!</definedName>
    <definedName name="Excel_BuiltIn_Print_Area_2" localSheetId="7">#REF!</definedName>
    <definedName name="Excel_BuiltIn_Print_Area_2" localSheetId="8">#REF!</definedName>
    <definedName name="Excel_BuiltIn_Print_Area_2">#REF!</definedName>
    <definedName name="Excel_BuiltIn_Print_Area_2_1" localSheetId="9">#REF!</definedName>
    <definedName name="Excel_BuiltIn_Print_Area_2_1" localSheetId="7">#REF!</definedName>
    <definedName name="Excel_BuiltIn_Print_Area_2_1" localSheetId="8">#REF!</definedName>
    <definedName name="Excel_BuiltIn_Print_Area_2_1">#REF!</definedName>
    <definedName name="Excel_BuiltIn_Print_Area_3" localSheetId="9">#REF!</definedName>
    <definedName name="Excel_BuiltIn_Print_Area_3" localSheetId="7">#REF!</definedName>
    <definedName name="Excel_BuiltIn_Print_Area_3" localSheetId="8">#REF!</definedName>
    <definedName name="Excel_BuiltIn_Print_Area_3">#REF!</definedName>
    <definedName name="Excel_BuiltIn_Print_Area_3_1" localSheetId="9">#REF!</definedName>
    <definedName name="Excel_BuiltIn_Print_Area_3_1" localSheetId="7">#REF!</definedName>
    <definedName name="Excel_BuiltIn_Print_Area_3_1" localSheetId="8">#REF!</definedName>
    <definedName name="Excel_BuiltIn_Print_Area_3_1">#REF!</definedName>
    <definedName name="Excel_BuiltIn_Print_Area_3_1_1" localSheetId="9">#REF!</definedName>
    <definedName name="Excel_BuiltIn_Print_Area_3_1_1" localSheetId="7">#REF!</definedName>
    <definedName name="Excel_BuiltIn_Print_Area_3_1_1" localSheetId="8">#REF!</definedName>
    <definedName name="Excel_BuiltIn_Print_Area_3_1_1">#REF!</definedName>
    <definedName name="Excel_BuiltIn_Print_Area_3_1_1_1" localSheetId="9">#REF!</definedName>
    <definedName name="Excel_BuiltIn_Print_Area_3_1_1_1" localSheetId="7">#REF!</definedName>
    <definedName name="Excel_BuiltIn_Print_Area_3_1_1_1" localSheetId="8">#REF!</definedName>
    <definedName name="Excel_BuiltIn_Print_Area_3_1_1_1">#REF!</definedName>
    <definedName name="Excel_BuiltIn_Print_Area_3_1_1_1_1" localSheetId="9">#REF!</definedName>
    <definedName name="Excel_BuiltIn_Print_Area_3_1_1_1_1" localSheetId="7">#REF!</definedName>
    <definedName name="Excel_BuiltIn_Print_Area_3_1_1_1_1" localSheetId="8">#REF!</definedName>
    <definedName name="Excel_BuiltIn_Print_Area_3_1_1_1_1">#REF!</definedName>
    <definedName name="Excel_BuiltIn_Print_Area_4" localSheetId="9">#REF!</definedName>
    <definedName name="Excel_BuiltIn_Print_Area_4" localSheetId="7">#REF!</definedName>
    <definedName name="Excel_BuiltIn_Print_Area_4" localSheetId="8">#REF!</definedName>
    <definedName name="Excel_BuiltIn_Print_Area_4">#REF!</definedName>
    <definedName name="Excel_BuiltIn_Print_Area_4_1" localSheetId="9">#REF!</definedName>
    <definedName name="Excel_BuiltIn_Print_Area_4_1" localSheetId="7">#REF!</definedName>
    <definedName name="Excel_BuiltIn_Print_Area_4_1" localSheetId="8">#REF!</definedName>
    <definedName name="Excel_BuiltIn_Print_Area_4_1">#REF!</definedName>
    <definedName name="Excel_BuiltIn_Print_Area_4_1_1" localSheetId="9">#REF!</definedName>
    <definedName name="Excel_BuiltIn_Print_Area_4_1_1" localSheetId="7">#REF!</definedName>
    <definedName name="Excel_BuiltIn_Print_Area_4_1_1" localSheetId="8">#REF!</definedName>
    <definedName name="Excel_BuiltIn_Print_Area_4_1_1">#REF!</definedName>
    <definedName name="Excel_BuiltIn_Print_Area_5" localSheetId="9">#REF!</definedName>
    <definedName name="Excel_BuiltIn_Print_Area_5" localSheetId="7">#REF!</definedName>
    <definedName name="Excel_BuiltIn_Print_Area_5" localSheetId="8">#REF!</definedName>
    <definedName name="Excel_BuiltIn_Print_Area_5">#REF!</definedName>
    <definedName name="Excel_BuiltIn_Print_Area_5_1" localSheetId="9">#REF!</definedName>
    <definedName name="Excel_BuiltIn_Print_Area_5_1" localSheetId="7">#REF!</definedName>
    <definedName name="Excel_BuiltIn_Print_Area_5_1" localSheetId="8">#REF!</definedName>
    <definedName name="Excel_BuiltIn_Print_Area_5_1">#REF!</definedName>
    <definedName name="Excel_BuiltIn_Print_Area_5_1_1" localSheetId="9">#REF!</definedName>
    <definedName name="Excel_BuiltIn_Print_Area_5_1_1" localSheetId="7">#REF!</definedName>
    <definedName name="Excel_BuiltIn_Print_Area_5_1_1" localSheetId="8">#REF!</definedName>
    <definedName name="Excel_BuiltIn_Print_Area_5_1_1">#REF!</definedName>
    <definedName name="Excel_BuiltIn_Print_Area_5_1_1_1" localSheetId="9">#REF!</definedName>
    <definedName name="Excel_BuiltIn_Print_Area_5_1_1_1" localSheetId="7">#REF!</definedName>
    <definedName name="Excel_BuiltIn_Print_Area_5_1_1_1" localSheetId="8">#REF!</definedName>
    <definedName name="Excel_BuiltIn_Print_Area_5_1_1_1">#REF!</definedName>
    <definedName name="Excel_BuiltIn_Print_Area_5_6" localSheetId="9">#REF!</definedName>
    <definedName name="Excel_BuiltIn_Print_Area_5_6" localSheetId="7">#REF!</definedName>
    <definedName name="Excel_BuiltIn_Print_Area_5_6" localSheetId="8">#REF!</definedName>
    <definedName name="Excel_BuiltIn_Print_Area_5_6">#REF!</definedName>
    <definedName name="Excel_BuiltIn_Print_Area_5_7" localSheetId="9">#REF!</definedName>
    <definedName name="Excel_BuiltIn_Print_Area_5_7" localSheetId="7">#REF!</definedName>
    <definedName name="Excel_BuiltIn_Print_Area_5_7" localSheetId="8">#REF!</definedName>
    <definedName name="Excel_BuiltIn_Print_Area_5_7">#REF!</definedName>
    <definedName name="Excel_BuiltIn_Print_Area_6" localSheetId="9">#REF!</definedName>
    <definedName name="Excel_BuiltIn_Print_Area_6" localSheetId="7">#REF!</definedName>
    <definedName name="Excel_BuiltIn_Print_Area_6" localSheetId="8">#REF!</definedName>
    <definedName name="Excel_BuiltIn_Print_Area_6">#REF!</definedName>
    <definedName name="Excel_BuiltIn_Print_Area_6_1" localSheetId="9">#REF!</definedName>
    <definedName name="Excel_BuiltIn_Print_Area_6_1" localSheetId="7">#REF!</definedName>
    <definedName name="Excel_BuiltIn_Print_Area_6_1" localSheetId="8">#REF!</definedName>
    <definedName name="Excel_BuiltIn_Print_Area_6_1">#REF!</definedName>
    <definedName name="Excel_BuiltIn_Print_Area_6_1_1" localSheetId="9">#REF!</definedName>
    <definedName name="Excel_BuiltIn_Print_Area_6_1_1" localSheetId="7">#REF!</definedName>
    <definedName name="Excel_BuiltIn_Print_Area_6_1_1" localSheetId="8">#REF!</definedName>
    <definedName name="Excel_BuiltIn_Print_Area_6_1_1">#REF!</definedName>
    <definedName name="Excel_BuiltIn_Print_Area_6_1_1_1" localSheetId="9">#REF!</definedName>
    <definedName name="Excel_BuiltIn_Print_Area_6_1_1_1" localSheetId="7">#REF!</definedName>
    <definedName name="Excel_BuiltIn_Print_Area_6_1_1_1" localSheetId="8">#REF!</definedName>
    <definedName name="Excel_BuiltIn_Print_Area_6_1_1_1">#REF!</definedName>
    <definedName name="Excel_BuiltIn_Print_Area_7" localSheetId="9">#REF!</definedName>
    <definedName name="Excel_BuiltIn_Print_Area_7" localSheetId="7">#REF!</definedName>
    <definedName name="Excel_BuiltIn_Print_Area_7" localSheetId="8">#REF!</definedName>
    <definedName name="Excel_BuiltIn_Print_Area_7">#REF!</definedName>
    <definedName name="Excel_BuiltIn_Print_Area_7_1" localSheetId="9">#REF!</definedName>
    <definedName name="Excel_BuiltIn_Print_Area_7_1" localSheetId="7">#REF!</definedName>
    <definedName name="Excel_BuiltIn_Print_Area_7_1" localSheetId="8">#REF!</definedName>
    <definedName name="Excel_BuiltIn_Print_Area_7_1">#REF!</definedName>
    <definedName name="Excel_BuiltIn_Print_Area_7_1_1" localSheetId="9">#REF!</definedName>
    <definedName name="Excel_BuiltIn_Print_Area_7_1_1" localSheetId="7">#REF!</definedName>
    <definedName name="Excel_BuiltIn_Print_Area_7_1_1" localSheetId="8">#REF!</definedName>
    <definedName name="Excel_BuiltIn_Print_Area_7_1_1">#REF!</definedName>
    <definedName name="Excel_BuiltIn_Print_Area_8" localSheetId="9">#REF!</definedName>
    <definedName name="Excel_BuiltIn_Print_Area_8" localSheetId="7">#REF!</definedName>
    <definedName name="Excel_BuiltIn_Print_Area_8" localSheetId="8">#REF!</definedName>
    <definedName name="Excel_BuiltIn_Print_Area_8">#REF!</definedName>
    <definedName name="Excel_BuiltIn_Print_Area_8_1" localSheetId="9">#REF!</definedName>
    <definedName name="Excel_BuiltIn_Print_Area_8_1" localSheetId="7">#REF!</definedName>
    <definedName name="Excel_BuiltIn_Print_Area_8_1" localSheetId="8">#REF!</definedName>
    <definedName name="Excel_BuiltIn_Print_Area_8_1">#REF!</definedName>
    <definedName name="Excel_BuiltIn_Print_Area_8_1_1">([1]EMERGÊNCIA!$A$1:$N$213,[1]EMERGÊNCIA!$A$214:$N$290)</definedName>
    <definedName name="Excel_BuiltIn_Print_Area_8_1_1_1">([1]EMERGÊNCIA!$A$1:$N$213,[1]EMERGÊNCIA!$A$214:$N$290)</definedName>
    <definedName name="Excel_BuiltIn_Print_Area_9" localSheetId="9">#REF!</definedName>
    <definedName name="Excel_BuiltIn_Print_Area_9" localSheetId="7">#REF!</definedName>
    <definedName name="Excel_BuiltIn_Print_Area_9" localSheetId="8">#REF!</definedName>
    <definedName name="Excel_BuiltIn_Print_Area_9">#REF!</definedName>
    <definedName name="Excel_BuiltIn_Print_Area_9_1" localSheetId="9">#REF!</definedName>
    <definedName name="Excel_BuiltIn_Print_Area_9_1" localSheetId="7">#REF!</definedName>
    <definedName name="Excel_BuiltIn_Print_Area_9_1" localSheetId="8">#REF!</definedName>
    <definedName name="Excel_BuiltIn_Print_Area_9_1">#REF!</definedName>
    <definedName name="Excel_BuiltIn_Print_Area_9_1_1" localSheetId="9">#REF!</definedName>
    <definedName name="Excel_BuiltIn_Print_Area_9_1_1" localSheetId="7">#REF!</definedName>
    <definedName name="Excel_BuiltIn_Print_Area_9_1_1" localSheetId="8">#REF!</definedName>
    <definedName name="Excel_BuiltIn_Print_Area_9_1_1">#REF!</definedName>
    <definedName name="Excel_BuiltIn_Print_Area_9_1_1_1" localSheetId="9">#REF!</definedName>
    <definedName name="Excel_BuiltIn_Print_Area_9_1_1_1" localSheetId="7">#REF!</definedName>
    <definedName name="Excel_BuiltIn_Print_Area_9_1_1_1" localSheetId="8">#REF!</definedName>
    <definedName name="Excel_BuiltIn_Print_Area_9_1_1_1">#REF!</definedName>
    <definedName name="Excel_BuiltIn_Print_Titles_1_1" localSheetId="9">#REF!</definedName>
    <definedName name="Excel_BuiltIn_Print_Titles_1_1" localSheetId="7">#REF!</definedName>
    <definedName name="Excel_BuiltIn_Print_Titles_1_1" localSheetId="8">#REF!</definedName>
    <definedName name="Excel_BuiltIn_Print_Titles_1_1">#REF!</definedName>
    <definedName name="Excel_BuiltIn_Print_Titles_1_1_1" localSheetId="9">#REF!</definedName>
    <definedName name="Excel_BuiltIn_Print_Titles_1_1_1" localSheetId="7">#REF!</definedName>
    <definedName name="Excel_BuiltIn_Print_Titles_1_1_1" localSheetId="8">#REF!</definedName>
    <definedName name="Excel_BuiltIn_Print_Titles_1_1_1">#REF!</definedName>
    <definedName name="Excel_BuiltIn_Print_Titles_11" localSheetId="9">#REF!</definedName>
    <definedName name="Excel_BuiltIn_Print_Titles_11" localSheetId="7">#REF!</definedName>
    <definedName name="Excel_BuiltIn_Print_Titles_11" localSheetId="8">#REF!</definedName>
    <definedName name="Excel_BuiltIn_Print_Titles_11">#REF!</definedName>
    <definedName name="Excel_BuiltIn_Print_Titles_13" localSheetId="9">#REF!</definedName>
    <definedName name="Excel_BuiltIn_Print_Titles_13" localSheetId="7">#REF!</definedName>
    <definedName name="Excel_BuiltIn_Print_Titles_13" localSheetId="8">#REF!</definedName>
    <definedName name="Excel_BuiltIn_Print_Titles_13">#REF!</definedName>
    <definedName name="Excel_BuiltIn_Print_Titles_14" localSheetId="9">#REF!</definedName>
    <definedName name="Excel_BuiltIn_Print_Titles_14" localSheetId="7">#REF!</definedName>
    <definedName name="Excel_BuiltIn_Print_Titles_14" localSheetId="8">#REF!</definedName>
    <definedName name="Excel_BuiltIn_Print_Titles_14">#REF!</definedName>
    <definedName name="Excel_BuiltIn_Print_Titles_15" localSheetId="9">#REF!</definedName>
    <definedName name="Excel_BuiltIn_Print_Titles_15" localSheetId="7">#REF!</definedName>
    <definedName name="Excel_BuiltIn_Print_Titles_15" localSheetId="8">#REF!</definedName>
    <definedName name="Excel_BuiltIn_Print_Titles_15">#REF!</definedName>
    <definedName name="Excel_BuiltIn_Print_Titles_16" localSheetId="9">#REF!</definedName>
    <definedName name="Excel_BuiltIn_Print_Titles_16" localSheetId="7">#REF!</definedName>
    <definedName name="Excel_BuiltIn_Print_Titles_16" localSheetId="8">#REF!</definedName>
    <definedName name="Excel_BuiltIn_Print_Titles_16">#REF!</definedName>
    <definedName name="Excel_BuiltIn_Print_Titles_17" localSheetId="9">#REF!</definedName>
    <definedName name="Excel_BuiltIn_Print_Titles_17" localSheetId="7">#REF!</definedName>
    <definedName name="Excel_BuiltIn_Print_Titles_17" localSheetId="8">#REF!</definedName>
    <definedName name="Excel_BuiltIn_Print_Titles_17">#REF!</definedName>
    <definedName name="Excel_BuiltIn_Print_Titles_18" localSheetId="9">#REF!</definedName>
    <definedName name="Excel_BuiltIn_Print_Titles_18" localSheetId="7">#REF!</definedName>
    <definedName name="Excel_BuiltIn_Print_Titles_18" localSheetId="8">#REF!</definedName>
    <definedName name="Excel_BuiltIn_Print_Titles_18">#REF!</definedName>
    <definedName name="Excel_BuiltIn_Print_Titles_2" localSheetId="9">#REF!</definedName>
    <definedName name="Excel_BuiltIn_Print_Titles_2" localSheetId="7">#REF!</definedName>
    <definedName name="Excel_BuiltIn_Print_Titles_2" localSheetId="8">#REF!</definedName>
    <definedName name="Excel_BuiltIn_Print_Titles_2">#REF!</definedName>
    <definedName name="Excel_BuiltIn_Print_Titles_3" localSheetId="9">#REF!</definedName>
    <definedName name="Excel_BuiltIn_Print_Titles_3" localSheetId="7">#REF!</definedName>
    <definedName name="Excel_BuiltIn_Print_Titles_3" localSheetId="8">#REF!</definedName>
    <definedName name="Excel_BuiltIn_Print_Titles_3">#REF!</definedName>
    <definedName name="Excel_BuiltIn_Print_Titles_3_1" localSheetId="9">#REF!</definedName>
    <definedName name="Excel_BuiltIn_Print_Titles_3_1" localSheetId="7">#REF!</definedName>
    <definedName name="Excel_BuiltIn_Print_Titles_3_1" localSheetId="8">#REF!</definedName>
    <definedName name="Excel_BuiltIn_Print_Titles_3_1">#REF!</definedName>
    <definedName name="Excel_BuiltIn_Print_Titles_3_1_1" localSheetId="9">#REF!</definedName>
    <definedName name="Excel_BuiltIn_Print_Titles_3_1_1" localSheetId="7">#REF!</definedName>
    <definedName name="Excel_BuiltIn_Print_Titles_3_1_1" localSheetId="8">#REF!</definedName>
    <definedName name="Excel_BuiltIn_Print_Titles_3_1_1">#REF!</definedName>
    <definedName name="Excel_BuiltIn_Print_Titles_3_1_1_1" localSheetId="9">#REF!</definedName>
    <definedName name="Excel_BuiltIn_Print_Titles_3_1_1_1" localSheetId="7">#REF!</definedName>
    <definedName name="Excel_BuiltIn_Print_Titles_3_1_1_1" localSheetId="8">#REF!</definedName>
    <definedName name="Excel_BuiltIn_Print_Titles_3_1_1_1">#REF!</definedName>
    <definedName name="Excel_BuiltIn_Print_Titles_3_4" localSheetId="9">#REF!</definedName>
    <definedName name="Excel_BuiltIn_Print_Titles_3_4" localSheetId="7">#REF!</definedName>
    <definedName name="Excel_BuiltIn_Print_Titles_3_4" localSheetId="8">#REF!</definedName>
    <definedName name="Excel_BuiltIn_Print_Titles_3_4">#REF!</definedName>
    <definedName name="Excel_BuiltIn_Print_Titles_3_5" localSheetId="9">#REF!</definedName>
    <definedName name="Excel_BuiltIn_Print_Titles_3_5" localSheetId="7">#REF!</definedName>
    <definedName name="Excel_BuiltIn_Print_Titles_3_5" localSheetId="8">#REF!</definedName>
    <definedName name="Excel_BuiltIn_Print_Titles_3_5">#REF!</definedName>
    <definedName name="Excel_BuiltIn_Print_Titles_3_6" localSheetId="9">#REF!</definedName>
    <definedName name="Excel_BuiltIn_Print_Titles_3_6" localSheetId="7">#REF!</definedName>
    <definedName name="Excel_BuiltIn_Print_Titles_3_6" localSheetId="8">#REF!</definedName>
    <definedName name="Excel_BuiltIn_Print_Titles_3_6">#REF!</definedName>
    <definedName name="Excel_BuiltIn_Print_Titles_3_7" localSheetId="9">#REF!</definedName>
    <definedName name="Excel_BuiltIn_Print_Titles_3_7" localSheetId="7">#REF!</definedName>
    <definedName name="Excel_BuiltIn_Print_Titles_3_7" localSheetId="8">#REF!</definedName>
    <definedName name="Excel_BuiltIn_Print_Titles_3_7">#REF!</definedName>
    <definedName name="Excel_BuiltIn_Print_Titles_3_8" localSheetId="9">#REF!</definedName>
    <definedName name="Excel_BuiltIn_Print_Titles_3_8" localSheetId="7">#REF!</definedName>
    <definedName name="Excel_BuiltIn_Print_Titles_3_8" localSheetId="8">#REF!</definedName>
    <definedName name="Excel_BuiltIn_Print_Titles_3_8">#REF!</definedName>
    <definedName name="Excel_BuiltIn_Print_Titles_3_9" localSheetId="9">#REF!</definedName>
    <definedName name="Excel_BuiltIn_Print_Titles_3_9" localSheetId="7">#REF!</definedName>
    <definedName name="Excel_BuiltIn_Print_Titles_3_9" localSheetId="8">#REF!</definedName>
    <definedName name="Excel_BuiltIn_Print_Titles_3_9">#REF!</definedName>
    <definedName name="Excel_BuiltIn_Print_Titles_4" localSheetId="9">#REF!</definedName>
    <definedName name="Excel_BuiltIn_Print_Titles_4" localSheetId="7">#REF!</definedName>
    <definedName name="Excel_BuiltIn_Print_Titles_4" localSheetId="8">#REF!</definedName>
    <definedName name="Excel_BuiltIn_Print_Titles_4">#REF!</definedName>
    <definedName name="Excel_BuiltIn_Print_Titles_4_1" localSheetId="9">#REF!</definedName>
    <definedName name="Excel_BuiltIn_Print_Titles_4_1" localSheetId="7">#REF!</definedName>
    <definedName name="Excel_BuiltIn_Print_Titles_4_1" localSheetId="8">#REF!</definedName>
    <definedName name="Excel_BuiltIn_Print_Titles_4_1">#REF!</definedName>
    <definedName name="Excel_BuiltIn_Print_Titles_4_1_1" localSheetId="9">#REF!</definedName>
    <definedName name="Excel_BuiltIn_Print_Titles_4_1_1" localSheetId="7">#REF!</definedName>
    <definedName name="Excel_BuiltIn_Print_Titles_4_1_1" localSheetId="8">#REF!</definedName>
    <definedName name="Excel_BuiltIn_Print_Titles_4_1_1">#REF!</definedName>
    <definedName name="Excel_BuiltIn_Print_Titles_5" localSheetId="9">#REF!</definedName>
    <definedName name="Excel_BuiltIn_Print_Titles_5" localSheetId="7">#REF!</definedName>
    <definedName name="Excel_BuiltIn_Print_Titles_5" localSheetId="8">#REF!</definedName>
    <definedName name="Excel_BuiltIn_Print_Titles_5">#REF!</definedName>
    <definedName name="Excel_BuiltIn_Print_Titles_5_1" localSheetId="9">#REF!</definedName>
    <definedName name="Excel_BuiltIn_Print_Titles_5_1" localSheetId="7">#REF!</definedName>
    <definedName name="Excel_BuiltIn_Print_Titles_5_1" localSheetId="8">#REF!</definedName>
    <definedName name="Excel_BuiltIn_Print_Titles_5_1">#REF!</definedName>
    <definedName name="Excel_BuiltIn_Print_Titles_5_1_1" localSheetId="9">#REF!</definedName>
    <definedName name="Excel_BuiltIn_Print_Titles_5_1_1" localSheetId="7">#REF!</definedName>
    <definedName name="Excel_BuiltIn_Print_Titles_5_1_1" localSheetId="8">#REF!</definedName>
    <definedName name="Excel_BuiltIn_Print_Titles_5_1_1">#REF!</definedName>
    <definedName name="Excel_BuiltIn_Print_Titles_5_1_1_1" localSheetId="9">#REF!</definedName>
    <definedName name="Excel_BuiltIn_Print_Titles_5_1_1_1" localSheetId="7">#REF!</definedName>
    <definedName name="Excel_BuiltIn_Print_Titles_5_1_1_1" localSheetId="8">#REF!</definedName>
    <definedName name="Excel_BuiltIn_Print_Titles_5_1_1_1">#REF!</definedName>
    <definedName name="Excel_BuiltIn_Print_Titles_6" localSheetId="9">#REF!</definedName>
    <definedName name="Excel_BuiltIn_Print_Titles_6" localSheetId="7">#REF!</definedName>
    <definedName name="Excel_BuiltIn_Print_Titles_6" localSheetId="8">#REF!</definedName>
    <definedName name="Excel_BuiltIn_Print_Titles_6">#REF!</definedName>
    <definedName name="Excel_BuiltIn_Print_Titles_6_1" localSheetId="9">#REF!</definedName>
    <definedName name="Excel_BuiltIn_Print_Titles_6_1" localSheetId="7">#REF!</definedName>
    <definedName name="Excel_BuiltIn_Print_Titles_6_1" localSheetId="8">#REF!</definedName>
    <definedName name="Excel_BuiltIn_Print_Titles_6_1">#REF!</definedName>
    <definedName name="Excel_BuiltIn_Print_Titles_6_1_1" localSheetId="9">#REF!</definedName>
    <definedName name="Excel_BuiltIn_Print_Titles_6_1_1" localSheetId="7">#REF!</definedName>
    <definedName name="Excel_BuiltIn_Print_Titles_6_1_1" localSheetId="8">#REF!</definedName>
    <definedName name="Excel_BuiltIn_Print_Titles_6_1_1">#REF!</definedName>
    <definedName name="Excel_BuiltIn_Print_Titles_7" localSheetId="9">#REF!</definedName>
    <definedName name="Excel_BuiltIn_Print_Titles_7" localSheetId="7">#REF!</definedName>
    <definedName name="Excel_BuiltIn_Print_Titles_7" localSheetId="8">#REF!</definedName>
    <definedName name="Excel_BuiltIn_Print_Titles_7">#REF!</definedName>
    <definedName name="Excel_BuiltIn_Print_Titles_7_1" localSheetId="9">#REF!</definedName>
    <definedName name="Excel_BuiltIn_Print_Titles_7_1" localSheetId="7">#REF!</definedName>
    <definedName name="Excel_BuiltIn_Print_Titles_7_1" localSheetId="8">#REF!</definedName>
    <definedName name="Excel_BuiltIn_Print_Titles_7_1">#REF!</definedName>
    <definedName name="Excel_BuiltIn_Print_Titles_8" localSheetId="9">#REF!</definedName>
    <definedName name="Excel_BuiltIn_Print_Titles_8" localSheetId="7">#REF!</definedName>
    <definedName name="Excel_BuiltIn_Print_Titles_8" localSheetId="8">#REF!</definedName>
    <definedName name="Excel_BuiltIn_Print_Titles_8">#REF!</definedName>
    <definedName name="Excel_BuiltIn_Print_Titles_9" localSheetId="9">#REF!</definedName>
    <definedName name="Excel_BuiltIn_Print_Titles_9" localSheetId="7">#REF!</definedName>
    <definedName name="Excel_BuiltIn_Print_Titles_9" localSheetId="8">#REF!</definedName>
    <definedName name="Excel_BuiltIn_Print_Titles_9">#REF!</definedName>
    <definedName name="Excel_BuiltIn_Print_Titles_9_1" localSheetId="9">#REF!</definedName>
    <definedName name="Excel_BuiltIn_Print_Titles_9_1" localSheetId="7">#REF!</definedName>
    <definedName name="Excel_BuiltIn_Print_Titles_9_1" localSheetId="8">#REF!</definedName>
    <definedName name="Excel_BuiltIn_Print_Titles_9_1">#REF!</definedName>
    <definedName name="FAMILIAS" localSheetId="9">#REF!</definedName>
    <definedName name="FAMILIAS" localSheetId="7">#REF!</definedName>
    <definedName name="FAMILIAS" localSheetId="8">#REF!</definedName>
    <definedName name="FAMILIAS">#REF!</definedName>
    <definedName name="Fd" localSheetId="9">#REF!</definedName>
    <definedName name="Fd" localSheetId="7">#REF!</definedName>
    <definedName name="Fd" localSheetId="8">#REF!</definedName>
    <definedName name="Fd">#REF!</definedName>
    <definedName name="FDDFASD" localSheetId="9">#REF!</definedName>
    <definedName name="FDDFASD" localSheetId="7">#REF!</definedName>
    <definedName name="FDDFASD" localSheetId="8">#REF!</definedName>
    <definedName name="FDDFASD">#REF!</definedName>
    <definedName name="folha" localSheetId="9">#REF!</definedName>
    <definedName name="folha" localSheetId="7">#REF!</definedName>
    <definedName name="folha" localSheetId="8">#REF!</definedName>
    <definedName name="folha">#REF!</definedName>
    <definedName name="folhas" localSheetId="9">#REF!</definedName>
    <definedName name="folhas" localSheetId="7">#REF!</definedName>
    <definedName name="folhas" localSheetId="8">#REF!</definedName>
    <definedName name="folhas">#REF!</definedName>
    <definedName name="form01a" localSheetId="9">#REF!</definedName>
    <definedName name="form01a" localSheetId="7">#REF!</definedName>
    <definedName name="form01a" localSheetId="8">#REF!</definedName>
    <definedName name="form01a">#REF!</definedName>
    <definedName name="form01b" localSheetId="9">#REF!</definedName>
    <definedName name="form01b" localSheetId="7">#REF!</definedName>
    <definedName name="form01b" localSheetId="8">#REF!</definedName>
    <definedName name="form01b">#REF!</definedName>
    <definedName name="gasdfsdfase" localSheetId="9">#REF!</definedName>
    <definedName name="gasdfsdfase" localSheetId="7">#REF!</definedName>
    <definedName name="gasdfsdfase" localSheetId="8">#REF!</definedName>
    <definedName name="gasdfsdfase">#REF!</definedName>
    <definedName name="gfhfgh" localSheetId="9">#REF!</definedName>
    <definedName name="gfhfgh" localSheetId="7">#REF!</definedName>
    <definedName name="gfhfgh" localSheetId="8">#REF!</definedName>
    <definedName name="gfhfgh">#REF!</definedName>
    <definedName name="gfhfgh___6" localSheetId="9">#REF!</definedName>
    <definedName name="gfhfgh___6" localSheetId="7">#REF!</definedName>
    <definedName name="gfhfgh___6" localSheetId="8">#REF!</definedName>
    <definedName name="gfhfgh___6">#REF!</definedName>
    <definedName name="gfhfgh___6_1" localSheetId="9">#REF!</definedName>
    <definedName name="gfhfgh___6_1" localSheetId="7">#REF!</definedName>
    <definedName name="gfhfgh___6_1" localSheetId="8">#REF!</definedName>
    <definedName name="gfhfgh___6_1">#REF!</definedName>
    <definedName name="gfhfgh___6_1_1" localSheetId="9">#REF!</definedName>
    <definedName name="gfhfgh___6_1_1" localSheetId="7">#REF!</definedName>
    <definedName name="gfhfgh___6_1_1" localSheetId="8">#REF!</definedName>
    <definedName name="gfhfgh___6_1_1">#REF!</definedName>
    <definedName name="gfhfgh_1" localSheetId="9">#REF!</definedName>
    <definedName name="gfhfgh_1" localSheetId="7">#REF!</definedName>
    <definedName name="gfhfgh_1" localSheetId="8">#REF!</definedName>
    <definedName name="gfhfgh_1">#REF!</definedName>
    <definedName name="gfhfgh_1_1" localSheetId="9">#REF!</definedName>
    <definedName name="gfhfgh_1_1" localSheetId="7">#REF!</definedName>
    <definedName name="gfhfgh_1_1" localSheetId="8">#REF!</definedName>
    <definedName name="gfhfgh_1_1">#REF!</definedName>
    <definedName name="GGGG" localSheetId="9">#REF!</definedName>
    <definedName name="GGGG" localSheetId="7">#REF!</definedName>
    <definedName name="GGGG" localSheetId="8">#REF!</definedName>
    <definedName name="GGGG">#REF!</definedName>
    <definedName name="hjjhj" localSheetId="9">#REF!</definedName>
    <definedName name="hjjhj" localSheetId="7">#REF!</definedName>
    <definedName name="hjjhj" localSheetId="8">#REF!</definedName>
    <definedName name="hjjhj">#REF!</definedName>
    <definedName name="hjjhj_1" localSheetId="9">#REF!</definedName>
    <definedName name="hjjhj_1" localSheetId="7">#REF!</definedName>
    <definedName name="hjjhj_1" localSheetId="8">#REF!</definedName>
    <definedName name="hjjhj_1">#REF!</definedName>
    <definedName name="hjjhj_1_1" localSheetId="9">#REF!</definedName>
    <definedName name="hjjhj_1_1" localSheetId="7">#REF!</definedName>
    <definedName name="hjjhj_1_1" localSheetId="8">#REF!</definedName>
    <definedName name="hjjhj_1_1">#REF!</definedName>
    <definedName name="Im" localSheetId="9">#REF!</definedName>
    <definedName name="Im" localSheetId="7">#REF!</definedName>
    <definedName name="Im" localSheetId="8">#REF!</definedName>
    <definedName name="Im">#REF!</definedName>
    <definedName name="Io" localSheetId="9">#REF!</definedName>
    <definedName name="Io" localSheetId="7">#REF!</definedName>
    <definedName name="Io" localSheetId="8">#REF!</definedName>
    <definedName name="Io">#REF!</definedName>
    <definedName name="ISS" localSheetId="9">#REF!</definedName>
    <definedName name="ISS" localSheetId="7">#REF!</definedName>
    <definedName name="ISS" localSheetId="8">#REF!</definedName>
    <definedName name="ISS">#REF!</definedName>
    <definedName name="IT" localSheetId="9">#REF!</definedName>
    <definedName name="IT" localSheetId="7">#REF!</definedName>
    <definedName name="IT" localSheetId="8">#REF!</definedName>
    <definedName name="IT">#REF!</definedName>
    <definedName name="ITEM">[4]Plan1!$E$3:$E$5</definedName>
    <definedName name="item15.12" localSheetId="9">[5]COMPOSIÇÃO!#REF!</definedName>
    <definedName name="item15.12" localSheetId="7">[5]COMPOSIÇÃO!#REF!</definedName>
    <definedName name="item15.12" localSheetId="8">[5]COMPOSIÇÃO!#REF!</definedName>
    <definedName name="item15.12">[5]COMPOSIÇÃO!#REF!</definedName>
    <definedName name="item15.13" localSheetId="9">[5]COMPOSIÇÃO!#REF!</definedName>
    <definedName name="item15.13" localSheetId="7">[5]COMPOSIÇÃO!#REF!</definedName>
    <definedName name="item15.13" localSheetId="8">[5]COMPOSIÇÃO!#REF!</definedName>
    <definedName name="item15.13">[5]COMPOSIÇÃO!#REF!</definedName>
    <definedName name="item15_12" localSheetId="9">[6]COMPOSIÇÃO!#REF!</definedName>
    <definedName name="item15_12" localSheetId="7">[6]COMPOSIÇÃO!#REF!</definedName>
    <definedName name="item15_12" localSheetId="8">[6]COMPOSIÇÃO!#REF!</definedName>
    <definedName name="item15_12">[6]COMPOSIÇÃO!#REF!</definedName>
    <definedName name="item15_13" localSheetId="9">[6]COMPOSIÇÃO!#REF!</definedName>
    <definedName name="item15_13" localSheetId="7">[6]COMPOSIÇÃO!#REF!</definedName>
    <definedName name="item15_13" localSheetId="8">[6]COMPOSIÇÃO!#REF!</definedName>
    <definedName name="item15_13">[6]COMPOSIÇÃO!#REF!</definedName>
    <definedName name="Jd" localSheetId="9">#REF!</definedName>
    <definedName name="Jd" localSheetId="7">#REF!</definedName>
    <definedName name="Jd" localSheetId="8">#REF!</definedName>
    <definedName name="Jd">#REF!</definedName>
    <definedName name="Jm" localSheetId="9">#REF!</definedName>
    <definedName name="Jm" localSheetId="7">#REF!</definedName>
    <definedName name="Jm" localSheetId="8">#REF!</definedName>
    <definedName name="Jm">#REF!</definedName>
    <definedName name="JOBINFO" localSheetId="9">#REF!</definedName>
    <definedName name="JOBINFO" localSheetId="7">#REF!</definedName>
    <definedName name="JOBINFO" localSheetId="8">#REF!</definedName>
    <definedName name="JOBINFO">#REF!</definedName>
    <definedName name="JUR" localSheetId="9">#REF!</definedName>
    <definedName name="JUR" localSheetId="7">#REF!</definedName>
    <definedName name="JUR" localSheetId="8">#REF!</definedName>
    <definedName name="JUR">#REF!</definedName>
    <definedName name="LL" localSheetId="9">#REF!</definedName>
    <definedName name="LL" localSheetId="7">#REF!</definedName>
    <definedName name="LL" localSheetId="8">#REF!</definedName>
    <definedName name="LL">#REF!</definedName>
    <definedName name="LL_1" localSheetId="9">#REF!</definedName>
    <definedName name="LL_1" localSheetId="7">#REF!</definedName>
    <definedName name="LL_1" localSheetId="8">#REF!</definedName>
    <definedName name="LL_1">#REF!</definedName>
    <definedName name="LL_1_1" localSheetId="9">#REF!</definedName>
    <definedName name="LL_1_1" localSheetId="7">#REF!</definedName>
    <definedName name="LL_1_1" localSheetId="8">#REF!</definedName>
    <definedName name="LL_1_1">#REF!</definedName>
    <definedName name="Lucro" localSheetId="9">#REF!</definedName>
    <definedName name="Lucro" localSheetId="7">#REF!</definedName>
    <definedName name="Lucro" localSheetId="8">#REF!</definedName>
    <definedName name="Lucro">#REF!</definedName>
    <definedName name="m" localSheetId="9">#REF!</definedName>
    <definedName name="m" localSheetId="7">#REF!</definedName>
    <definedName name="m" localSheetId="8">#REF!</definedName>
    <definedName name="m">#REF!</definedName>
    <definedName name="MmExcelLinker_CBF3F7D5_5F0E_4EA5_B59F_34028F0F12D2">[7]ADMI_25.01!$G$48:$G$48</definedName>
    <definedName name="mmmmmm" localSheetId="9">#REF!</definedName>
    <definedName name="mmmmmm" localSheetId="7">#REF!</definedName>
    <definedName name="mmmmmm" localSheetId="8">#REF!</definedName>
    <definedName name="mmmmmm">#REF!</definedName>
    <definedName name="n" localSheetId="9">#REF!</definedName>
    <definedName name="n" localSheetId="7">#REF!</definedName>
    <definedName name="n" localSheetId="8">#REF!</definedName>
    <definedName name="n">#REF!</definedName>
    <definedName name="numcond1" localSheetId="9">#REF!</definedName>
    <definedName name="numcond1" localSheetId="7">#REF!</definedName>
    <definedName name="numcond1" localSheetId="8">#REF!</definedName>
    <definedName name="numcond1">#REF!</definedName>
    <definedName name="numcond3" localSheetId="9">#REF!</definedName>
    <definedName name="numcond3" localSheetId="7">#REF!</definedName>
    <definedName name="numcond3" localSheetId="8">#REF!</definedName>
    <definedName name="numcond3">#REF!</definedName>
    <definedName name="Pfim0" localSheetId="9">#REF!</definedName>
    <definedName name="Pfim0" localSheetId="7">#REF!</definedName>
    <definedName name="Pfim0" localSheetId="8">#REF!</definedName>
    <definedName name="Pfim0">#REF!</definedName>
    <definedName name="Pfim0a" localSheetId="9">#REF!</definedName>
    <definedName name="Pfim0a" localSheetId="7">#REF!</definedName>
    <definedName name="Pfim0a" localSheetId="8">#REF!</definedName>
    <definedName name="Pfim0a">#REF!</definedName>
    <definedName name="Pfim1" localSheetId="9">#REF!</definedName>
    <definedName name="Pfim1" localSheetId="7">#REF!</definedName>
    <definedName name="Pfim1" localSheetId="8">#REF!</definedName>
    <definedName name="Pfim1">#REF!</definedName>
    <definedName name="Print_Area_MI" localSheetId="9">#REF!</definedName>
    <definedName name="Print_Area_MI" localSheetId="7">#REF!</definedName>
    <definedName name="Print_Area_MI" localSheetId="8">#REF!</definedName>
    <definedName name="Print_Area_MI">#REF!</definedName>
    <definedName name="Print_Titles_MI" localSheetId="9">#REF!</definedName>
    <definedName name="Print_Titles_MI" localSheetId="7">#REF!</definedName>
    <definedName name="Print_Titles_MI" localSheetId="8">#REF!</definedName>
    <definedName name="Print_Titles_MI">#REF!</definedName>
    <definedName name="Rev" localSheetId="9">#REF!</definedName>
    <definedName name="Rev" localSheetId="7">#REF!</definedName>
    <definedName name="Rev" localSheetId="8">#REF!</definedName>
    <definedName name="Rev">#REF!</definedName>
    <definedName name="RRRR" localSheetId="9">#REF!</definedName>
    <definedName name="RRRR" localSheetId="7">#REF!</definedName>
    <definedName name="RRRR" localSheetId="8">#REF!</definedName>
    <definedName name="RRRR">#REF!</definedName>
    <definedName name="S" localSheetId="9">#REF!</definedName>
    <definedName name="S" localSheetId="7">#REF!</definedName>
    <definedName name="S" localSheetId="8">#REF!</definedName>
    <definedName name="S">#REF!</definedName>
    <definedName name="sd" localSheetId="9">#REF!</definedName>
    <definedName name="sd" localSheetId="7">#REF!</definedName>
    <definedName name="sd" localSheetId="8">#REF!</definedName>
    <definedName name="sd">#REF!</definedName>
    <definedName name="SDF" localSheetId="9">#REF!</definedName>
    <definedName name="SDF" localSheetId="7">#REF!</definedName>
    <definedName name="SDF" localSheetId="8">#REF!</definedName>
    <definedName name="SDF">#REF!</definedName>
    <definedName name="SDFDSF" localSheetId="9">#REF!</definedName>
    <definedName name="SDFDSF" localSheetId="7">#REF!</definedName>
    <definedName name="SDFDSF" localSheetId="8">#REF!</definedName>
    <definedName name="SDFDSF">#REF!</definedName>
    <definedName name="Semnome" localSheetId="9">#REF!</definedName>
    <definedName name="Semnome" localSheetId="7">#REF!</definedName>
    <definedName name="Semnome" localSheetId="8">#REF!</definedName>
    <definedName name="Semnome">#REF!</definedName>
    <definedName name="Semnome___0" localSheetId="9">#REF!</definedName>
    <definedName name="Semnome___0" localSheetId="7">#REF!</definedName>
    <definedName name="Semnome___0" localSheetId="8">#REF!</definedName>
    <definedName name="Semnome___0">#REF!</definedName>
    <definedName name="Semnome___0___0" localSheetId="9">#REF!</definedName>
    <definedName name="Semnome___0___0" localSheetId="7">#REF!</definedName>
    <definedName name="Semnome___0___0" localSheetId="8">#REF!</definedName>
    <definedName name="Semnome___0___0">#REF!</definedName>
    <definedName name="Semnome___0___0___0" localSheetId="9">#REF!</definedName>
    <definedName name="Semnome___0___0___0" localSheetId="7">#REF!</definedName>
    <definedName name="Semnome___0___0___0" localSheetId="8">#REF!</definedName>
    <definedName name="Semnome___0___0___0">#REF!</definedName>
    <definedName name="Semnome___0___0___0___0" localSheetId="9">#REF!</definedName>
    <definedName name="Semnome___0___0___0___0" localSheetId="7">#REF!</definedName>
    <definedName name="Semnome___0___0___0___0" localSheetId="8">#REF!</definedName>
    <definedName name="Semnome___0___0___0___0">#REF!</definedName>
    <definedName name="Semnome___0___0___0___0___0" localSheetId="9">#REF!</definedName>
    <definedName name="Semnome___0___0___0___0___0" localSheetId="7">#REF!</definedName>
    <definedName name="Semnome___0___0___0___0___0" localSheetId="8">#REF!</definedName>
    <definedName name="Semnome___0___0___0___0___0">#REF!</definedName>
    <definedName name="Semnome___0___0___0___0___0___0" localSheetId="9">#REF!</definedName>
    <definedName name="Semnome___0___0___0___0___0___0" localSheetId="7">#REF!</definedName>
    <definedName name="Semnome___0___0___0___0___0___0" localSheetId="8">#REF!</definedName>
    <definedName name="Semnome___0___0___0___0___0___0">#REF!</definedName>
    <definedName name="Semnome___0___0___0___0___0___0___0" localSheetId="9">#REF!</definedName>
    <definedName name="Semnome___0___0___0___0___0___0___0" localSheetId="7">#REF!</definedName>
    <definedName name="Semnome___0___0___0___0___0___0___0" localSheetId="8">#REF!</definedName>
    <definedName name="Semnome___0___0___0___0___0___0___0">#REF!</definedName>
    <definedName name="Semnome_1" localSheetId="9">#REF!</definedName>
    <definedName name="Semnome_1" localSheetId="7">#REF!</definedName>
    <definedName name="Semnome_1" localSheetId="8">#REF!</definedName>
    <definedName name="Semnome_1">#REF!</definedName>
    <definedName name="Semnome_1_1" localSheetId="9">#REF!</definedName>
    <definedName name="Semnome_1_1" localSheetId="7">#REF!</definedName>
    <definedName name="Semnome_1_1" localSheetId="8">#REF!</definedName>
    <definedName name="Semnome_1_1">#REF!</definedName>
    <definedName name="SHARED_FORMULA_0">#N/A</definedName>
    <definedName name="SHARED_FORMULA_1">#N/A</definedName>
    <definedName name="SHARED_FORMULA_10">#N/A</definedName>
    <definedName name="SHARED_FORMULA_100">#N/A</definedName>
    <definedName name="SHARED_FORMULA_101">#N/A</definedName>
    <definedName name="SHARED_FORMULA_102">#N/A</definedName>
    <definedName name="SHARED_FORMULA_103">#N/A</definedName>
    <definedName name="SHARED_FORMULA_104">#N/A</definedName>
    <definedName name="SHARED_FORMULA_105">#N/A</definedName>
    <definedName name="SHARED_FORMULA_106">#N/A</definedName>
    <definedName name="SHARED_FORMULA_107">#N/A</definedName>
    <definedName name="SHARED_FORMULA_108">#N/A</definedName>
    <definedName name="SHARED_FORMULA_109">#N/A</definedName>
    <definedName name="SHARED_FORMULA_11">#N/A</definedName>
    <definedName name="SHARED_FORMULA_110">#N/A</definedName>
    <definedName name="SHARED_FORMULA_111">#N/A</definedName>
    <definedName name="SHARED_FORMULA_112">#N/A</definedName>
    <definedName name="SHARED_FORMULA_113">#N/A</definedName>
    <definedName name="SHARED_FORMULA_114">#N/A</definedName>
    <definedName name="SHARED_FORMULA_115">#N/A</definedName>
    <definedName name="SHARED_FORMULA_116">#N/A</definedName>
    <definedName name="SHARED_FORMULA_117">#N/A</definedName>
    <definedName name="SHARED_FORMULA_118">#N/A</definedName>
    <definedName name="SHARED_FORMULA_119">#N/A</definedName>
    <definedName name="SHARED_FORMULA_12">#N/A</definedName>
    <definedName name="SHARED_FORMULA_120">#N/A</definedName>
    <definedName name="SHARED_FORMULA_121">#N/A</definedName>
    <definedName name="SHARED_FORMULA_122">#N/A</definedName>
    <definedName name="SHARED_FORMULA_123">#N/A</definedName>
    <definedName name="SHARED_FORMULA_124">#N/A</definedName>
    <definedName name="SHARED_FORMULA_125">#N/A</definedName>
    <definedName name="SHARED_FORMULA_126">#N/A</definedName>
    <definedName name="SHARED_FORMULA_127">#N/A</definedName>
    <definedName name="SHARED_FORMULA_128">#N/A</definedName>
    <definedName name="SHARED_FORMULA_129">#N/A</definedName>
    <definedName name="SHARED_FORMULA_13">#N/A</definedName>
    <definedName name="SHARED_FORMULA_130">#N/A</definedName>
    <definedName name="SHARED_FORMULA_131">#N/A</definedName>
    <definedName name="SHARED_FORMULA_132">#N/A</definedName>
    <definedName name="SHARED_FORMULA_133">#N/A</definedName>
    <definedName name="SHARED_FORMULA_134">#N/A</definedName>
    <definedName name="SHARED_FORMULA_135">#N/A</definedName>
    <definedName name="SHARED_FORMULA_136">#N/A</definedName>
    <definedName name="SHARED_FORMULA_137">#N/A</definedName>
    <definedName name="SHARED_FORMULA_138">#N/A</definedName>
    <definedName name="SHARED_FORMULA_139">#N/A</definedName>
    <definedName name="SHARED_FORMULA_14">#N/A</definedName>
    <definedName name="SHARED_FORMULA_140">#N/A</definedName>
    <definedName name="SHARED_FORMULA_141">#N/A</definedName>
    <definedName name="SHARED_FORMULA_142">#N/A</definedName>
    <definedName name="SHARED_FORMULA_143">#N/A</definedName>
    <definedName name="SHARED_FORMULA_144">#N/A</definedName>
    <definedName name="SHARED_FORMULA_145">#N/A</definedName>
    <definedName name="SHARED_FORMULA_146">#N/A</definedName>
    <definedName name="SHARED_FORMULA_147">#N/A</definedName>
    <definedName name="SHARED_FORMULA_148">#N/A</definedName>
    <definedName name="SHARED_FORMULA_149">#N/A</definedName>
    <definedName name="SHARED_FORMULA_15">#N/A</definedName>
    <definedName name="SHARED_FORMULA_150">#N/A</definedName>
    <definedName name="SHARED_FORMULA_151">#N/A</definedName>
    <definedName name="SHARED_FORMULA_152">#N/A</definedName>
    <definedName name="SHARED_FORMULA_153">#N/A</definedName>
    <definedName name="SHARED_FORMULA_154">#N/A</definedName>
    <definedName name="SHARED_FORMULA_155">#N/A</definedName>
    <definedName name="SHARED_FORMULA_156">#N/A</definedName>
    <definedName name="SHARED_FORMULA_157">#N/A</definedName>
    <definedName name="SHARED_FORMULA_158">#N/A</definedName>
    <definedName name="SHARED_FORMULA_159">#N/A</definedName>
    <definedName name="SHARED_FORMULA_16">#N/A</definedName>
    <definedName name="SHARED_FORMULA_160">#N/A</definedName>
    <definedName name="SHARED_FORMULA_161">#N/A</definedName>
    <definedName name="SHARED_FORMULA_162">#N/A</definedName>
    <definedName name="SHARED_FORMULA_163">#N/A</definedName>
    <definedName name="SHARED_FORMULA_164">#N/A</definedName>
    <definedName name="SHARED_FORMULA_165">#N/A</definedName>
    <definedName name="SHARED_FORMULA_166">#N/A</definedName>
    <definedName name="SHARED_FORMULA_167">#N/A</definedName>
    <definedName name="SHARED_FORMULA_168">#N/A</definedName>
    <definedName name="SHARED_FORMULA_169">#N/A</definedName>
    <definedName name="SHARED_FORMULA_17">#N/A</definedName>
    <definedName name="SHARED_FORMULA_170">#N/A</definedName>
    <definedName name="SHARED_FORMULA_171">#N/A</definedName>
    <definedName name="SHARED_FORMULA_172">#N/A</definedName>
    <definedName name="SHARED_FORMULA_173">#N/A</definedName>
    <definedName name="SHARED_FORMULA_174">#N/A</definedName>
    <definedName name="SHARED_FORMULA_175">#N/A</definedName>
    <definedName name="SHARED_FORMULA_176">#N/A</definedName>
    <definedName name="SHARED_FORMULA_177">#N/A</definedName>
    <definedName name="SHARED_FORMULA_178">#N/A</definedName>
    <definedName name="SHARED_FORMULA_179">#N/A</definedName>
    <definedName name="SHARED_FORMULA_18">#N/A</definedName>
    <definedName name="SHARED_FORMULA_180">#N/A</definedName>
    <definedName name="SHARED_FORMULA_181">#N/A</definedName>
    <definedName name="SHARED_FORMULA_182">#N/A</definedName>
    <definedName name="SHARED_FORMULA_183">#N/A</definedName>
    <definedName name="SHARED_FORMULA_184">#N/A</definedName>
    <definedName name="SHARED_FORMULA_185">#N/A</definedName>
    <definedName name="SHARED_FORMULA_186">#N/A</definedName>
    <definedName name="SHARED_FORMULA_187">#N/A</definedName>
    <definedName name="SHARED_FORMULA_188">#N/A</definedName>
    <definedName name="SHARED_FORMULA_189">#N/A</definedName>
    <definedName name="SHARED_FORMULA_19">#N/A</definedName>
    <definedName name="SHARED_FORMULA_190">#N/A</definedName>
    <definedName name="SHARED_FORMULA_191">#N/A</definedName>
    <definedName name="SHARED_FORMULA_192">#N/A</definedName>
    <definedName name="SHARED_FORMULA_193">#N/A</definedName>
    <definedName name="SHARED_FORMULA_194">#N/A</definedName>
    <definedName name="SHARED_FORMULA_195">#N/A</definedName>
    <definedName name="SHARED_FORMULA_196">#N/A</definedName>
    <definedName name="SHARED_FORMULA_197">#N/A</definedName>
    <definedName name="SHARED_FORMULA_198">#N/A</definedName>
    <definedName name="SHARED_FORMULA_199">#N/A</definedName>
    <definedName name="SHARED_FORMULA_2">#N/A</definedName>
    <definedName name="SHARED_FORMULA_20">#N/A</definedName>
    <definedName name="SHARED_FORMULA_200">#N/A</definedName>
    <definedName name="SHARED_FORMULA_201">#N/A</definedName>
    <definedName name="SHARED_FORMULA_202">#N/A</definedName>
    <definedName name="SHARED_FORMULA_203">#N/A</definedName>
    <definedName name="SHARED_FORMULA_204">#N/A</definedName>
    <definedName name="SHARED_FORMULA_205">#N/A</definedName>
    <definedName name="SHARED_FORMULA_206">#N/A</definedName>
    <definedName name="SHARED_FORMULA_207">#N/A</definedName>
    <definedName name="SHARED_FORMULA_208">#N/A</definedName>
    <definedName name="SHARED_FORMULA_209">#N/A</definedName>
    <definedName name="SHARED_FORMULA_21">#N/A</definedName>
    <definedName name="SHARED_FORMULA_210">#N/A</definedName>
    <definedName name="SHARED_FORMULA_211">#N/A</definedName>
    <definedName name="SHARED_FORMULA_212">#N/A</definedName>
    <definedName name="SHARED_FORMULA_213">#N/A</definedName>
    <definedName name="SHARED_FORMULA_214">#N/A</definedName>
    <definedName name="SHARED_FORMULA_215">#N/A</definedName>
    <definedName name="SHARED_FORMULA_216">#N/A</definedName>
    <definedName name="SHARED_FORMULA_217">#N/A</definedName>
    <definedName name="SHARED_FORMULA_218">#N/A</definedName>
    <definedName name="SHARED_FORMULA_219">#N/A</definedName>
    <definedName name="SHARED_FORMULA_22">#N/A</definedName>
    <definedName name="SHARED_FORMULA_220">#N/A</definedName>
    <definedName name="SHARED_FORMULA_221">#N/A</definedName>
    <definedName name="SHARED_FORMULA_222">#N/A</definedName>
    <definedName name="SHARED_FORMULA_223">#N/A</definedName>
    <definedName name="SHARED_FORMULA_224">#N/A</definedName>
    <definedName name="SHARED_FORMULA_225">#N/A</definedName>
    <definedName name="SHARED_FORMULA_226">#N/A</definedName>
    <definedName name="SHARED_FORMULA_227">#N/A</definedName>
    <definedName name="SHARED_FORMULA_228">#N/A</definedName>
    <definedName name="SHARED_FORMULA_229">#N/A</definedName>
    <definedName name="SHARED_FORMULA_23">#N/A</definedName>
    <definedName name="SHARED_FORMULA_230">#N/A</definedName>
    <definedName name="SHARED_FORMULA_231">#N/A</definedName>
    <definedName name="SHARED_FORMULA_232">#N/A</definedName>
    <definedName name="SHARED_FORMULA_233">#N/A</definedName>
    <definedName name="SHARED_FORMULA_234">#N/A</definedName>
    <definedName name="SHARED_FORMULA_235">#N/A</definedName>
    <definedName name="SHARED_FORMULA_236">#N/A</definedName>
    <definedName name="SHARED_FORMULA_237">#N/A</definedName>
    <definedName name="SHARED_FORMULA_238">#N/A</definedName>
    <definedName name="SHARED_FORMULA_239">#N/A</definedName>
    <definedName name="SHARED_FORMULA_24">#N/A</definedName>
    <definedName name="SHARED_FORMULA_240">#N/A</definedName>
    <definedName name="SHARED_FORMULA_241">#N/A</definedName>
    <definedName name="SHARED_FORMULA_242">#N/A</definedName>
    <definedName name="SHARED_FORMULA_243">#N/A</definedName>
    <definedName name="SHARED_FORMULA_244">#N/A</definedName>
    <definedName name="SHARED_FORMULA_245">#N/A</definedName>
    <definedName name="SHARED_FORMULA_246">#N/A</definedName>
    <definedName name="SHARED_FORMULA_247">#N/A</definedName>
    <definedName name="SHARED_FORMULA_248">#N/A</definedName>
    <definedName name="SHARED_FORMULA_249">#N/A</definedName>
    <definedName name="SHARED_FORMULA_25">#N/A</definedName>
    <definedName name="SHARED_FORMULA_250">#N/A</definedName>
    <definedName name="SHARED_FORMULA_251">#N/A</definedName>
    <definedName name="SHARED_FORMULA_252">#N/A</definedName>
    <definedName name="SHARED_FORMULA_253">#N/A</definedName>
    <definedName name="SHARED_FORMULA_254">#N/A</definedName>
    <definedName name="SHARED_FORMULA_255">#N/A</definedName>
    <definedName name="SHARED_FORMULA_256">#N/A</definedName>
    <definedName name="SHARED_FORMULA_257">#N/A</definedName>
    <definedName name="SHARED_FORMULA_258">#N/A</definedName>
    <definedName name="SHARED_FORMULA_259">#N/A</definedName>
    <definedName name="SHARED_FORMULA_26">#N/A</definedName>
    <definedName name="SHARED_FORMULA_260">#N/A</definedName>
    <definedName name="SHARED_FORMULA_261">#N/A</definedName>
    <definedName name="SHARED_FORMULA_262">#N/A</definedName>
    <definedName name="SHARED_FORMULA_263">#N/A</definedName>
    <definedName name="SHARED_FORMULA_264">#N/A</definedName>
    <definedName name="SHARED_FORMULA_265">#N/A</definedName>
    <definedName name="SHARED_FORMULA_266">#N/A</definedName>
    <definedName name="SHARED_FORMULA_267">#N/A</definedName>
    <definedName name="SHARED_FORMULA_268">#N/A</definedName>
    <definedName name="SHARED_FORMULA_269">#N/A</definedName>
    <definedName name="SHARED_FORMULA_27">#N/A</definedName>
    <definedName name="SHARED_FORMULA_270">#N/A</definedName>
    <definedName name="SHARED_FORMULA_271">#N/A</definedName>
    <definedName name="SHARED_FORMULA_272">#N/A</definedName>
    <definedName name="SHARED_FORMULA_273">#N/A</definedName>
    <definedName name="SHARED_FORMULA_274">#N/A</definedName>
    <definedName name="SHARED_FORMULA_275">#N/A</definedName>
    <definedName name="SHARED_FORMULA_276">#N/A</definedName>
    <definedName name="SHARED_FORMULA_277">#N/A</definedName>
    <definedName name="SHARED_FORMULA_278">#N/A</definedName>
    <definedName name="SHARED_FORMULA_279">#N/A</definedName>
    <definedName name="SHARED_FORMULA_28">#N/A</definedName>
    <definedName name="SHARED_FORMULA_280">#N/A</definedName>
    <definedName name="SHARED_FORMULA_281">#N/A</definedName>
    <definedName name="SHARED_FORMULA_282">#N/A</definedName>
    <definedName name="SHARED_FORMULA_283">#N/A</definedName>
    <definedName name="SHARED_FORMULA_284">#N/A</definedName>
    <definedName name="SHARED_FORMULA_285">#N/A</definedName>
    <definedName name="SHARED_FORMULA_286">#N/A</definedName>
    <definedName name="SHARED_FORMULA_287">#N/A</definedName>
    <definedName name="SHARED_FORMULA_288">#N/A</definedName>
    <definedName name="SHARED_FORMULA_289">#N/A</definedName>
    <definedName name="SHARED_FORMULA_29">#N/A</definedName>
    <definedName name="SHARED_FORMULA_290">#N/A</definedName>
    <definedName name="SHARED_FORMULA_291">#N/A</definedName>
    <definedName name="SHARED_FORMULA_292">#N/A</definedName>
    <definedName name="SHARED_FORMULA_293">#N/A</definedName>
    <definedName name="SHARED_FORMULA_294">#N/A</definedName>
    <definedName name="SHARED_FORMULA_295">#N/A</definedName>
    <definedName name="SHARED_FORMULA_296">#N/A</definedName>
    <definedName name="SHARED_FORMULA_297">#N/A</definedName>
    <definedName name="SHARED_FORMULA_298">#N/A</definedName>
    <definedName name="SHARED_FORMULA_299">#N/A</definedName>
    <definedName name="SHARED_FORMULA_3">#N/A</definedName>
    <definedName name="SHARED_FORMULA_30">#N/A</definedName>
    <definedName name="SHARED_FORMULA_300">#N/A</definedName>
    <definedName name="SHARED_FORMULA_301">#N/A</definedName>
    <definedName name="SHARED_FORMULA_302">#N/A</definedName>
    <definedName name="SHARED_FORMULA_303">#N/A</definedName>
    <definedName name="SHARED_FORMULA_304">#N/A</definedName>
    <definedName name="SHARED_FORMULA_305">#N/A</definedName>
    <definedName name="SHARED_FORMULA_306">#N/A</definedName>
    <definedName name="SHARED_FORMULA_307">#N/A</definedName>
    <definedName name="SHARED_FORMULA_308">#N/A</definedName>
    <definedName name="SHARED_FORMULA_309">#N/A</definedName>
    <definedName name="SHARED_FORMULA_31">#N/A</definedName>
    <definedName name="SHARED_FORMULA_310">#N/A</definedName>
    <definedName name="SHARED_FORMULA_311">#N/A</definedName>
    <definedName name="SHARED_FORMULA_312">#N/A</definedName>
    <definedName name="SHARED_FORMULA_313">#N/A</definedName>
    <definedName name="SHARED_FORMULA_314">#N/A</definedName>
    <definedName name="SHARED_FORMULA_315">#N/A</definedName>
    <definedName name="SHARED_FORMULA_316">#N/A</definedName>
    <definedName name="SHARED_FORMULA_317">#N/A</definedName>
    <definedName name="SHARED_FORMULA_318">#N/A</definedName>
    <definedName name="SHARED_FORMULA_319">#N/A</definedName>
    <definedName name="SHARED_FORMULA_32">#N/A</definedName>
    <definedName name="SHARED_FORMULA_320">#N/A</definedName>
    <definedName name="SHARED_FORMULA_321">#N/A</definedName>
    <definedName name="SHARED_FORMULA_322">#N/A</definedName>
    <definedName name="SHARED_FORMULA_323">#N/A</definedName>
    <definedName name="SHARED_FORMULA_324">#N/A</definedName>
    <definedName name="SHARED_FORMULA_325">#N/A</definedName>
    <definedName name="SHARED_FORMULA_326">#N/A</definedName>
    <definedName name="SHARED_FORMULA_327">#N/A</definedName>
    <definedName name="SHARED_FORMULA_328">#N/A</definedName>
    <definedName name="SHARED_FORMULA_329">#N/A</definedName>
    <definedName name="SHARED_FORMULA_33">#N/A</definedName>
    <definedName name="SHARED_FORMULA_330">#N/A</definedName>
    <definedName name="SHARED_FORMULA_331">#N/A</definedName>
    <definedName name="SHARED_FORMULA_332">#N/A</definedName>
    <definedName name="SHARED_FORMULA_333">#N/A</definedName>
    <definedName name="SHARED_FORMULA_334">#N/A</definedName>
    <definedName name="SHARED_FORMULA_335">#N/A</definedName>
    <definedName name="SHARED_FORMULA_336">#N/A</definedName>
    <definedName name="SHARED_FORMULA_337">#N/A</definedName>
    <definedName name="SHARED_FORMULA_338">#N/A</definedName>
    <definedName name="SHARED_FORMULA_339">#N/A</definedName>
    <definedName name="SHARED_FORMULA_34">#N/A</definedName>
    <definedName name="SHARED_FORMULA_340">#N/A</definedName>
    <definedName name="SHARED_FORMULA_341">#N/A</definedName>
    <definedName name="SHARED_FORMULA_342">#N/A</definedName>
    <definedName name="SHARED_FORMULA_343">#N/A</definedName>
    <definedName name="SHARED_FORMULA_344">#N/A</definedName>
    <definedName name="SHARED_FORMULA_345">#N/A</definedName>
    <definedName name="SHARED_FORMULA_346">#N/A</definedName>
    <definedName name="SHARED_FORMULA_347">#N/A</definedName>
    <definedName name="SHARED_FORMULA_348">#N/A</definedName>
    <definedName name="SHARED_FORMULA_349">#N/A</definedName>
    <definedName name="SHARED_FORMULA_35">#N/A</definedName>
    <definedName name="SHARED_FORMULA_350">#N/A</definedName>
    <definedName name="SHARED_FORMULA_351">#N/A</definedName>
    <definedName name="SHARED_FORMULA_352">#N/A</definedName>
    <definedName name="SHARED_FORMULA_353">#N/A</definedName>
    <definedName name="SHARED_FORMULA_354">#N/A</definedName>
    <definedName name="SHARED_FORMULA_355">#N/A</definedName>
    <definedName name="SHARED_FORMULA_356">#N/A</definedName>
    <definedName name="SHARED_FORMULA_357">#N/A</definedName>
    <definedName name="SHARED_FORMULA_358">#N/A</definedName>
    <definedName name="SHARED_FORMULA_359">#N/A</definedName>
    <definedName name="SHARED_FORMULA_36">#N/A</definedName>
    <definedName name="SHARED_FORMULA_360">#N/A</definedName>
    <definedName name="SHARED_FORMULA_361">#N/A</definedName>
    <definedName name="SHARED_FORMULA_362">#N/A</definedName>
    <definedName name="SHARED_FORMULA_363">#N/A</definedName>
    <definedName name="SHARED_FORMULA_364">#N/A</definedName>
    <definedName name="SHARED_FORMULA_365">#N/A</definedName>
    <definedName name="SHARED_FORMULA_366">#N/A</definedName>
    <definedName name="SHARED_FORMULA_367">#N/A</definedName>
    <definedName name="SHARED_FORMULA_368">#N/A</definedName>
    <definedName name="SHARED_FORMULA_369">#N/A</definedName>
    <definedName name="SHARED_FORMULA_37">#N/A</definedName>
    <definedName name="SHARED_FORMULA_370">#N/A</definedName>
    <definedName name="SHARED_FORMULA_371">#N/A</definedName>
    <definedName name="SHARED_FORMULA_372">#N/A</definedName>
    <definedName name="SHARED_FORMULA_373">#N/A</definedName>
    <definedName name="SHARED_FORMULA_374">#N/A</definedName>
    <definedName name="SHARED_FORMULA_375">#N/A</definedName>
    <definedName name="SHARED_FORMULA_376">#N/A</definedName>
    <definedName name="SHARED_FORMULA_377">#N/A</definedName>
    <definedName name="SHARED_FORMULA_378">#N/A</definedName>
    <definedName name="SHARED_FORMULA_379">#N/A</definedName>
    <definedName name="SHARED_FORMULA_38">#N/A</definedName>
    <definedName name="SHARED_FORMULA_380">#N/A</definedName>
    <definedName name="SHARED_FORMULA_381">#N/A</definedName>
    <definedName name="SHARED_FORMULA_382">#N/A</definedName>
    <definedName name="SHARED_FORMULA_383">#N/A</definedName>
    <definedName name="SHARED_FORMULA_384">#N/A</definedName>
    <definedName name="SHARED_FORMULA_385">#N/A</definedName>
    <definedName name="SHARED_FORMULA_386">#N/A</definedName>
    <definedName name="SHARED_FORMULA_387">#N/A</definedName>
    <definedName name="SHARED_FORMULA_388">#N/A</definedName>
    <definedName name="SHARED_FORMULA_389">#N/A</definedName>
    <definedName name="SHARED_FORMULA_39">#N/A</definedName>
    <definedName name="SHARED_FORMULA_390">#N/A</definedName>
    <definedName name="SHARED_FORMULA_391">#N/A</definedName>
    <definedName name="SHARED_FORMULA_392">#N/A</definedName>
    <definedName name="SHARED_FORMULA_393">#N/A</definedName>
    <definedName name="SHARED_FORMULA_394">#N/A</definedName>
    <definedName name="SHARED_FORMULA_395">#N/A</definedName>
    <definedName name="SHARED_FORMULA_396">#N/A</definedName>
    <definedName name="SHARED_FORMULA_397">#N/A</definedName>
    <definedName name="SHARED_FORMULA_398">#N/A</definedName>
    <definedName name="SHARED_FORMULA_399">#N/A</definedName>
    <definedName name="SHARED_FORMULA_4">#N/A</definedName>
    <definedName name="SHARED_FORMULA_40">#N/A</definedName>
    <definedName name="SHARED_FORMULA_400">#N/A</definedName>
    <definedName name="SHARED_FORMULA_401">#N/A</definedName>
    <definedName name="SHARED_FORMULA_402">#N/A</definedName>
    <definedName name="SHARED_FORMULA_403">#N/A</definedName>
    <definedName name="SHARED_FORMULA_404">#N/A</definedName>
    <definedName name="SHARED_FORMULA_405">#N/A</definedName>
    <definedName name="SHARED_FORMULA_406">#N/A</definedName>
    <definedName name="SHARED_FORMULA_407">#N/A</definedName>
    <definedName name="SHARED_FORMULA_408">#N/A</definedName>
    <definedName name="SHARED_FORMULA_409">#N/A</definedName>
    <definedName name="SHARED_FORMULA_41">#N/A</definedName>
    <definedName name="SHARED_FORMULA_410">#N/A</definedName>
    <definedName name="SHARED_FORMULA_411">#N/A</definedName>
    <definedName name="SHARED_FORMULA_412">#N/A</definedName>
    <definedName name="SHARED_FORMULA_413">#N/A</definedName>
    <definedName name="SHARED_FORMULA_414">#N/A</definedName>
    <definedName name="SHARED_FORMULA_415">#N/A</definedName>
    <definedName name="SHARED_FORMULA_416">#N/A</definedName>
    <definedName name="SHARED_FORMULA_417">#N/A</definedName>
    <definedName name="SHARED_FORMULA_418">#N/A</definedName>
    <definedName name="SHARED_FORMULA_419">#N/A</definedName>
    <definedName name="SHARED_FORMULA_42">#N/A</definedName>
    <definedName name="SHARED_FORMULA_420">#N/A</definedName>
    <definedName name="SHARED_FORMULA_421">#N/A</definedName>
    <definedName name="SHARED_FORMULA_422">#N/A</definedName>
    <definedName name="SHARED_FORMULA_423">#N/A</definedName>
    <definedName name="SHARED_FORMULA_424">#N/A</definedName>
    <definedName name="SHARED_FORMULA_425">#N/A</definedName>
    <definedName name="SHARED_FORMULA_426">#N/A</definedName>
    <definedName name="SHARED_FORMULA_427">#N/A</definedName>
    <definedName name="SHARED_FORMULA_428">#N/A</definedName>
    <definedName name="SHARED_FORMULA_429">#N/A</definedName>
    <definedName name="SHARED_FORMULA_43">#N/A</definedName>
    <definedName name="SHARED_FORMULA_430">#N/A</definedName>
    <definedName name="SHARED_FORMULA_431">#N/A</definedName>
    <definedName name="SHARED_FORMULA_432">#N/A</definedName>
    <definedName name="SHARED_FORMULA_433">#N/A</definedName>
    <definedName name="SHARED_FORMULA_434">#N/A</definedName>
    <definedName name="SHARED_FORMULA_435">#N/A</definedName>
    <definedName name="SHARED_FORMULA_436">#N/A</definedName>
    <definedName name="SHARED_FORMULA_437">#N/A</definedName>
    <definedName name="SHARED_FORMULA_438">#N/A</definedName>
    <definedName name="SHARED_FORMULA_439">#N/A</definedName>
    <definedName name="SHARED_FORMULA_44">#N/A</definedName>
    <definedName name="SHARED_FORMULA_440">#N/A</definedName>
    <definedName name="SHARED_FORMULA_441">#N/A</definedName>
    <definedName name="SHARED_FORMULA_442">#N/A</definedName>
    <definedName name="SHARED_FORMULA_443">#N/A</definedName>
    <definedName name="SHARED_FORMULA_444">#N/A</definedName>
    <definedName name="SHARED_FORMULA_445">#N/A</definedName>
    <definedName name="SHARED_FORMULA_446">#N/A</definedName>
    <definedName name="SHARED_FORMULA_447">#N/A</definedName>
    <definedName name="SHARED_FORMULA_448">#N/A</definedName>
    <definedName name="SHARED_FORMULA_449">#N/A</definedName>
    <definedName name="SHARED_FORMULA_45">#N/A</definedName>
    <definedName name="SHARED_FORMULA_450">#N/A</definedName>
    <definedName name="SHARED_FORMULA_451">#N/A</definedName>
    <definedName name="SHARED_FORMULA_452">#N/A</definedName>
    <definedName name="SHARED_FORMULA_453">#N/A</definedName>
    <definedName name="SHARED_FORMULA_454">#N/A</definedName>
    <definedName name="SHARED_FORMULA_455">#N/A</definedName>
    <definedName name="SHARED_FORMULA_456">#N/A</definedName>
    <definedName name="SHARED_FORMULA_457">#N/A</definedName>
    <definedName name="SHARED_FORMULA_458">#N/A</definedName>
    <definedName name="SHARED_FORMULA_459">#N/A</definedName>
    <definedName name="SHARED_FORMULA_46">#N/A</definedName>
    <definedName name="SHARED_FORMULA_460">#N/A</definedName>
    <definedName name="SHARED_FORMULA_461">#N/A</definedName>
    <definedName name="SHARED_FORMULA_462">#N/A</definedName>
    <definedName name="SHARED_FORMULA_463">#N/A</definedName>
    <definedName name="SHARED_FORMULA_464">#N/A</definedName>
    <definedName name="SHARED_FORMULA_465">#N/A</definedName>
    <definedName name="SHARED_FORMULA_466">#N/A</definedName>
    <definedName name="SHARED_FORMULA_467">#N/A</definedName>
    <definedName name="SHARED_FORMULA_468">#N/A</definedName>
    <definedName name="SHARED_FORMULA_469">#N/A</definedName>
    <definedName name="SHARED_FORMULA_47">#N/A</definedName>
    <definedName name="SHARED_FORMULA_470">#N/A</definedName>
    <definedName name="SHARED_FORMULA_471">#N/A</definedName>
    <definedName name="SHARED_FORMULA_472">#N/A</definedName>
    <definedName name="SHARED_FORMULA_473">#N/A</definedName>
    <definedName name="SHARED_FORMULA_474">#N/A</definedName>
    <definedName name="SHARED_FORMULA_475">#N/A</definedName>
    <definedName name="SHARED_FORMULA_476">#N/A</definedName>
    <definedName name="SHARED_FORMULA_477">#N/A</definedName>
    <definedName name="SHARED_FORMULA_478">#N/A</definedName>
    <definedName name="SHARED_FORMULA_479">#N/A</definedName>
    <definedName name="SHARED_FORMULA_48">#N/A</definedName>
    <definedName name="SHARED_FORMULA_480">#N/A</definedName>
    <definedName name="SHARED_FORMULA_481">#N/A</definedName>
    <definedName name="SHARED_FORMULA_482">#N/A</definedName>
    <definedName name="SHARED_FORMULA_483">#N/A</definedName>
    <definedName name="SHARED_FORMULA_484">#N/A</definedName>
    <definedName name="SHARED_FORMULA_485">#N/A</definedName>
    <definedName name="SHARED_FORMULA_486">#N/A</definedName>
    <definedName name="SHARED_FORMULA_487">#N/A</definedName>
    <definedName name="SHARED_FORMULA_488">#N/A</definedName>
    <definedName name="SHARED_FORMULA_489">#N/A</definedName>
    <definedName name="SHARED_FORMULA_49">#N/A</definedName>
    <definedName name="SHARED_FORMULA_490">#N/A</definedName>
    <definedName name="SHARED_FORMULA_491">#N/A</definedName>
    <definedName name="SHARED_FORMULA_492">#N/A</definedName>
    <definedName name="SHARED_FORMULA_493">#N/A</definedName>
    <definedName name="SHARED_FORMULA_494">#N/A</definedName>
    <definedName name="SHARED_FORMULA_495">#N/A</definedName>
    <definedName name="SHARED_FORMULA_496">#N/A</definedName>
    <definedName name="SHARED_FORMULA_497">#N/A</definedName>
    <definedName name="SHARED_FORMULA_498">#N/A</definedName>
    <definedName name="SHARED_FORMULA_499">#N/A</definedName>
    <definedName name="SHARED_FORMULA_5">#N/A</definedName>
    <definedName name="SHARED_FORMULA_50">#N/A</definedName>
    <definedName name="SHARED_FORMULA_500">#N/A</definedName>
    <definedName name="SHARED_FORMULA_501">#N/A</definedName>
    <definedName name="SHARED_FORMULA_502">#N/A</definedName>
    <definedName name="SHARED_FORMULA_503">#N/A</definedName>
    <definedName name="SHARED_FORMULA_504">#N/A</definedName>
    <definedName name="SHARED_FORMULA_505">#N/A</definedName>
    <definedName name="SHARED_FORMULA_506">#N/A</definedName>
    <definedName name="SHARED_FORMULA_507">#N/A</definedName>
    <definedName name="SHARED_FORMULA_508">#N/A</definedName>
    <definedName name="SHARED_FORMULA_509">#N/A</definedName>
    <definedName name="SHARED_FORMULA_51">#N/A</definedName>
    <definedName name="SHARED_FORMULA_510">#N/A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81">#N/A</definedName>
    <definedName name="SHARED_FORMULA_82">#N/A</definedName>
    <definedName name="SHARED_FORMULA_83">#N/A</definedName>
    <definedName name="SHARED_FORMULA_84">#N/A</definedName>
    <definedName name="SHARED_FORMULA_85">#N/A</definedName>
    <definedName name="SHARED_FORMULA_86">#N/A</definedName>
    <definedName name="SHARED_FORMULA_87">#N/A</definedName>
    <definedName name="SHARED_FORMULA_88">#N/A</definedName>
    <definedName name="SHARED_FORMULA_89">#N/A</definedName>
    <definedName name="SHARED_FORMULA_9">#N/A</definedName>
    <definedName name="SHARED_FORMULA_90">#N/A</definedName>
    <definedName name="SHARED_FORMULA_91">#N/A</definedName>
    <definedName name="SHARED_FORMULA_92">#N/A</definedName>
    <definedName name="SHARED_FORMULA_93">#N/A</definedName>
    <definedName name="SHARED_FORMULA_94">#N/A</definedName>
    <definedName name="SHARED_FORMULA_95">#N/A</definedName>
    <definedName name="SHARED_FORMULA_96">#N/A</definedName>
    <definedName name="SHARED_FORMULA_97">#N/A</definedName>
    <definedName name="SHARED_FORMULA_98">#N/A</definedName>
    <definedName name="SHARED_FORMULA_99">#N/A</definedName>
    <definedName name="SS" localSheetId="9">#REF!</definedName>
    <definedName name="SS" localSheetId="7">#REF!</definedName>
    <definedName name="SS" localSheetId="8">#REF!</definedName>
    <definedName name="SS">#REF!</definedName>
    <definedName name="SSS" localSheetId="9">#REF!</definedName>
    <definedName name="SSS" localSheetId="7">#REF!</definedName>
    <definedName name="SSS" localSheetId="8">#REF!</definedName>
    <definedName name="SSS">#REF!</definedName>
    <definedName name="SSSSS" localSheetId="9">#REF!</definedName>
    <definedName name="SSSSS" localSheetId="7">#REF!</definedName>
    <definedName name="SSSSS" localSheetId="8">#REF!</definedName>
    <definedName name="SSSSS">#REF!</definedName>
    <definedName name="SSSSSSS" localSheetId="9">#REF!</definedName>
    <definedName name="SSSSSSS" localSheetId="7">#REF!</definedName>
    <definedName name="SSSSSSS" localSheetId="8">#REF!</definedName>
    <definedName name="SSSSSSS">#REF!</definedName>
    <definedName name="START" localSheetId="9">#REF!</definedName>
    <definedName name="START" localSheetId="7">#REF!</definedName>
    <definedName name="START" localSheetId="8">#REF!</definedName>
    <definedName name="START">#REF!</definedName>
    <definedName name="STATUS" localSheetId="9">#REF!</definedName>
    <definedName name="STATUS" localSheetId="7">#REF!</definedName>
    <definedName name="STATUS" localSheetId="8">#REF!</definedName>
    <definedName name="STATUS">#REF!</definedName>
    <definedName name="T" localSheetId="9">#REF!</definedName>
    <definedName name="T" localSheetId="7">#REF!</definedName>
    <definedName name="T" localSheetId="8">#REF!</definedName>
    <definedName name="T">#REF!</definedName>
    <definedName name="TECH" localSheetId="9">#REF!</definedName>
    <definedName name="TECH" localSheetId="7">#REF!</definedName>
    <definedName name="TECH" localSheetId="8">#REF!</definedName>
    <definedName name="TECH">#REF!</definedName>
    <definedName name="teste" localSheetId="9">#REF!</definedName>
    <definedName name="teste" localSheetId="7">#REF!</definedName>
    <definedName name="teste" localSheetId="8">#REF!</definedName>
    <definedName name="teste">#REF!</definedName>
    <definedName name="teste1" localSheetId="9">#REF!</definedName>
    <definedName name="teste1" localSheetId="7">#REF!</definedName>
    <definedName name="teste1" localSheetId="8">#REF!</definedName>
    <definedName name="teste1">#REF!</definedName>
    <definedName name="teste2" localSheetId="9">'[3]CAPA -1'!#REF!</definedName>
    <definedName name="teste2" localSheetId="7">'[3]CAPA -1'!#REF!</definedName>
    <definedName name="teste2" localSheetId="8">'[3]CAPA -1'!#REF!</definedName>
    <definedName name="teste2">'[3]CAPA -1'!#REF!</definedName>
    <definedName name="teste3" localSheetId="9">#REF!</definedName>
    <definedName name="teste3" localSheetId="7">#REF!</definedName>
    <definedName name="teste3" localSheetId="8">#REF!</definedName>
    <definedName name="teste3">#REF!</definedName>
    <definedName name="TESTE4" localSheetId="9">#REF!</definedName>
    <definedName name="TESTE4" localSheetId="7">#REF!</definedName>
    <definedName name="TESTE4" localSheetId="8">#REF!</definedName>
    <definedName name="TESTE4">#REF!</definedName>
    <definedName name="TESTE5" localSheetId="9">#REF!</definedName>
    <definedName name="TESTE5" localSheetId="7">#REF!</definedName>
    <definedName name="TESTE5" localSheetId="8">#REF!</definedName>
    <definedName name="TESTE5">#REF!</definedName>
    <definedName name="_xlnm.Print_Titles" localSheetId="7">'Anexo 6 -marca e modelo'!$A:$D,'Anexo 6 -marca e modelo'!$1:$4</definedName>
    <definedName name="_xlnm.Print_Titles" localSheetId="8">'Anexo 7- cronograma'!$A:$E,'Anexo 7- cronograma'!$1:$4</definedName>
    <definedName name="wrn.GERAL." localSheetId="9" hidden="1">{#N/A,#N/A,FALSE,"ET-CAPA";#N/A,#N/A,FALSE,"ET-PAG1";#N/A,#N/A,FALSE,"ET-PAG2";#N/A,#N/A,FALSE,"ET-PAG3";#N/A,#N/A,FALSE,"ET-PAG4";#N/A,#N/A,FALSE,"ET-PAG5"}</definedName>
    <definedName name="wrn.GERAL." localSheetId="7" hidden="1">{#N/A,#N/A,FALSE,"ET-CAPA";#N/A,#N/A,FALSE,"ET-PAG1";#N/A,#N/A,FALSE,"ET-PAG2";#N/A,#N/A,FALSE,"ET-PAG3";#N/A,#N/A,FALSE,"ET-PAG4";#N/A,#N/A,FALSE,"ET-PAG5"}</definedName>
    <definedName name="wrn.GERAL." localSheetId="8" hidden="1">{#N/A,#N/A,FALSE,"ET-CAPA";#N/A,#N/A,FALSE,"ET-PAG1";#N/A,#N/A,FALSE,"ET-PAG2";#N/A,#N/A,FALSE,"ET-PAG3";#N/A,#N/A,FALSE,"ET-PAG4";#N/A,#N/A,FALSE,"ET-PAG5"}</definedName>
    <definedName name="wrn.GERAL." hidden="1">{#N/A,#N/A,FALSE,"ET-CAPA";#N/A,#N/A,FALSE,"ET-PAG1";#N/A,#N/A,FALSE,"ET-PAG2";#N/A,#N/A,FALSE,"ET-PAG3";#N/A,#N/A,FALSE,"ET-PAG4";#N/A,#N/A,FALSE,"ET-PAG5"}</definedName>
    <definedName name="wrn.GERAL2" localSheetId="9" hidden="1">{#N/A,#N/A,FALSE,"ET-CAPA";#N/A,#N/A,FALSE,"ET-PAG1";#N/A,#N/A,FALSE,"ET-PAG2";#N/A,#N/A,FALSE,"ET-PAG3";#N/A,#N/A,FALSE,"ET-PAG4";#N/A,#N/A,FALSE,"ET-PAG5"}</definedName>
    <definedName name="wrn.GERAL2" localSheetId="7" hidden="1">{#N/A,#N/A,FALSE,"ET-CAPA";#N/A,#N/A,FALSE,"ET-PAG1";#N/A,#N/A,FALSE,"ET-PAG2";#N/A,#N/A,FALSE,"ET-PAG3";#N/A,#N/A,FALSE,"ET-PAG4";#N/A,#N/A,FALSE,"ET-PAG5"}</definedName>
    <definedName name="wrn.GERAL2" localSheetId="8" hidden="1">{#N/A,#N/A,FALSE,"ET-CAPA";#N/A,#N/A,FALSE,"ET-PAG1";#N/A,#N/A,FALSE,"ET-PAG2";#N/A,#N/A,FALSE,"ET-PAG3";#N/A,#N/A,FALSE,"ET-PAG4";#N/A,#N/A,FALSE,"ET-PAG5"}</definedName>
    <definedName name="wrn.GERAL2" hidden="1">{#N/A,#N/A,FALSE,"ET-CAPA";#N/A,#N/A,FALSE,"ET-PAG1";#N/A,#N/A,FALSE,"ET-PAG2";#N/A,#N/A,FALSE,"ET-PAG3";#N/A,#N/A,FALSE,"ET-PAG4";#N/A,#N/A,FALSE,"ET-PAG5"}</definedName>
    <definedName name="X" localSheetId="9">#REF!</definedName>
    <definedName name="X" localSheetId="7">#REF!</definedName>
    <definedName name="X" localSheetId="8">#REF!</definedName>
    <definedName name="X">#REF!</definedName>
  </definedNames>
  <calcPr calcId="152511"/>
</workbook>
</file>

<file path=xl/calcChain.xml><?xml version="1.0" encoding="utf-8"?>
<calcChain xmlns="http://schemas.openxmlformats.org/spreadsheetml/2006/main">
  <c r="H8" i="9" l="1"/>
  <c r="C11" i="8"/>
  <c r="C10" i="8"/>
  <c r="C9" i="8"/>
  <c r="C8" i="8"/>
  <c r="C7" i="8"/>
  <c r="C6" i="8"/>
  <c r="I15" i="1"/>
  <c r="G10" i="1"/>
  <c r="H10" i="1" s="1"/>
  <c r="J11" i="1"/>
  <c r="I4" i="1"/>
  <c r="H4" i="1"/>
  <c r="H2" i="1"/>
  <c r="H25" i="5"/>
  <c r="H25" i="4"/>
  <c r="H25" i="3"/>
  <c r="G13" i="1" l="1"/>
  <c r="H13" i="1" s="1"/>
  <c r="I13" i="1" s="1"/>
  <c r="J31" i="2"/>
  <c r="J32" i="2" s="1"/>
  <c r="J30" i="2"/>
  <c r="J29" i="2"/>
  <c r="J23" i="2"/>
  <c r="J22" i="2"/>
  <c r="J21" i="2"/>
  <c r="J24" i="2"/>
  <c r="G12" i="1" s="1"/>
  <c r="J12" i="1" s="1"/>
  <c r="H12" i="1" l="1"/>
  <c r="I12" i="1" s="1"/>
  <c r="J13" i="1"/>
  <c r="J11" i="8"/>
  <c r="H11" i="8"/>
  <c r="J10" i="8"/>
  <c r="F10" i="8"/>
  <c r="J9" i="8"/>
  <c r="D9" i="8"/>
  <c r="J8" i="8"/>
  <c r="H8" i="8"/>
  <c r="J7" i="8"/>
  <c r="H7" i="8"/>
  <c r="J6" i="8"/>
  <c r="C12" i="8"/>
  <c r="H6" i="8" l="1"/>
  <c r="D8" i="8"/>
  <c r="K8" i="8" s="1"/>
  <c r="L8" i="8" s="1"/>
  <c r="F9" i="8"/>
  <c r="K9" i="8" s="1"/>
  <c r="L9" i="8" s="1"/>
  <c r="H10" i="8"/>
  <c r="F8" i="8"/>
  <c r="H9" i="8"/>
  <c r="D6" i="8"/>
  <c r="F7" i="8"/>
  <c r="D10" i="8"/>
  <c r="F11" i="8"/>
  <c r="D7" i="8"/>
  <c r="D11" i="8"/>
  <c r="F6" i="8"/>
  <c r="K10" i="8" l="1"/>
  <c r="L10" i="8" s="1"/>
  <c r="K11" i="8"/>
  <c r="L11" i="8" s="1"/>
  <c r="H12" i="8"/>
  <c r="I12" i="8" s="1"/>
  <c r="K7" i="8"/>
  <c r="L7" i="8" s="1"/>
  <c r="K6" i="8"/>
  <c r="L6" i="8" s="1"/>
  <c r="D12" i="8"/>
  <c r="F12" i="8"/>
  <c r="G12" i="8" l="1"/>
  <c r="E12" i="8"/>
  <c r="E13" i="8" s="1"/>
  <c r="D13" i="8"/>
  <c r="F13" i="8" s="1"/>
  <c r="H13" i="8" s="1"/>
  <c r="G13" i="8" l="1"/>
  <c r="I13" i="8" s="1"/>
  <c r="F39" i="7"/>
  <c r="E39" i="7"/>
  <c r="D39" i="7"/>
  <c r="C39" i="7"/>
  <c r="F35" i="7"/>
  <c r="E35" i="7"/>
  <c r="D35" i="7"/>
  <c r="C35" i="7"/>
  <c r="F28" i="7"/>
  <c r="E28" i="7"/>
  <c r="D28" i="7"/>
  <c r="C28" i="7"/>
  <c r="F16" i="7"/>
  <c r="F40" i="7" s="1"/>
  <c r="E16" i="7"/>
  <c r="E40" i="7" s="1"/>
  <c r="D16" i="7"/>
  <c r="D40" i="7" s="1"/>
  <c r="C16" i="7"/>
  <c r="C40" i="7" s="1"/>
  <c r="C39" i="6"/>
  <c r="D35" i="6"/>
  <c r="C35" i="6"/>
  <c r="F34" i="6"/>
  <c r="E34" i="6"/>
  <c r="F33" i="6"/>
  <c r="E33" i="6"/>
  <c r="F32" i="6"/>
  <c r="E32" i="6"/>
  <c r="F31" i="6"/>
  <c r="E31" i="6"/>
  <c r="F30" i="6"/>
  <c r="E30" i="6"/>
  <c r="E35" i="6" s="1"/>
  <c r="D28" i="6"/>
  <c r="C28" i="6"/>
  <c r="F27" i="6"/>
  <c r="E27" i="6"/>
  <c r="F26" i="6"/>
  <c r="E26" i="6"/>
  <c r="F25" i="6"/>
  <c r="E25" i="6"/>
  <c r="F24" i="6"/>
  <c r="E24" i="6"/>
  <c r="F23" i="6"/>
  <c r="E23" i="6"/>
  <c r="F22" i="6"/>
  <c r="E22" i="6"/>
  <c r="F21" i="6"/>
  <c r="E21" i="6"/>
  <c r="F20" i="6"/>
  <c r="E20" i="6"/>
  <c r="E19" i="6"/>
  <c r="E18" i="6"/>
  <c r="E28" i="6" s="1"/>
  <c r="F16" i="6"/>
  <c r="E16" i="6"/>
  <c r="D16" i="6"/>
  <c r="C16" i="6"/>
  <c r="C40" i="6" s="1"/>
  <c r="D37" i="6" l="1"/>
  <c r="F28" i="6"/>
  <c r="F37" i="6" s="1"/>
  <c r="F35" i="6"/>
  <c r="E37" i="6"/>
  <c r="D38" i="6"/>
  <c r="D39" i="6" s="1"/>
  <c r="D40" i="6" s="1"/>
  <c r="E38" i="6"/>
  <c r="E39" i="6" s="1"/>
  <c r="E40" i="6" s="1"/>
  <c r="F38" i="6"/>
  <c r="F39" i="6" l="1"/>
  <c r="F40" i="6" s="1"/>
  <c r="H33" i="5" l="1"/>
  <c r="H32" i="5"/>
  <c r="H31" i="5"/>
  <c r="H30" i="5"/>
  <c r="H29" i="5"/>
  <c r="H19" i="5"/>
  <c r="H34" i="5" s="1"/>
  <c r="H33" i="4"/>
  <c r="H32" i="4"/>
  <c r="H31" i="4"/>
  <c r="H30" i="4"/>
  <c r="H29" i="4"/>
  <c r="H19" i="4"/>
  <c r="H34" i="4" s="1"/>
  <c r="H33" i="3"/>
  <c r="H32" i="3"/>
  <c r="H31" i="3"/>
  <c r="H30" i="3"/>
  <c r="H29" i="3"/>
  <c r="H19" i="3"/>
  <c r="H34" i="3" s="1"/>
  <c r="L19" i="3" l="1"/>
  <c r="J25" i="5"/>
  <c r="J25" i="3"/>
  <c r="L3" i="5"/>
  <c r="J422" i="2"/>
  <c r="J424" i="2" s="1"/>
  <c r="G69" i="1" s="1"/>
  <c r="J416" i="2"/>
  <c r="J415" i="2"/>
  <c r="J409" i="2"/>
  <c r="J408" i="2"/>
  <c r="J402" i="2"/>
  <c r="J401" i="2"/>
  <c r="J395" i="2"/>
  <c r="J394" i="2"/>
  <c r="J388" i="2"/>
  <c r="J387" i="2"/>
  <c r="J381" i="2"/>
  <c r="J380" i="2"/>
  <c r="J374" i="2"/>
  <c r="J373" i="2"/>
  <c r="J372" i="2"/>
  <c r="J371" i="2"/>
  <c r="J370" i="2"/>
  <c r="J369" i="2"/>
  <c r="J368" i="2"/>
  <c r="J362" i="2"/>
  <c r="J361" i="2"/>
  <c r="J355" i="2"/>
  <c r="J354" i="2"/>
  <c r="J348" i="2"/>
  <c r="J347" i="2"/>
  <c r="J341" i="2"/>
  <c r="J340" i="2"/>
  <c r="J334" i="2"/>
  <c r="J336" i="2" s="1"/>
  <c r="G55" i="1" s="1"/>
  <c r="J328" i="2"/>
  <c r="J327" i="2"/>
  <c r="J326" i="2"/>
  <c r="J320" i="2"/>
  <c r="J319" i="2"/>
  <c r="J318" i="2"/>
  <c r="J312" i="2"/>
  <c r="J311" i="2"/>
  <c r="J310" i="2"/>
  <c r="J309" i="2"/>
  <c r="J303" i="2"/>
  <c r="J302" i="2"/>
  <c r="J301" i="2"/>
  <c r="J300" i="2"/>
  <c r="J294" i="2"/>
  <c r="J293" i="2"/>
  <c r="J292" i="2"/>
  <c r="J291" i="2"/>
  <c r="J285" i="2"/>
  <c r="J284" i="2"/>
  <c r="J283" i="2"/>
  <c r="J277" i="2"/>
  <c r="J276" i="2"/>
  <c r="J275" i="2"/>
  <c r="J269" i="2"/>
  <c r="J268" i="2"/>
  <c r="J267" i="2"/>
  <c r="J261" i="2"/>
  <c r="J260" i="2"/>
  <c r="J259" i="2"/>
  <c r="J253" i="2"/>
  <c r="J252" i="2"/>
  <c r="J251" i="2"/>
  <c r="J245" i="2"/>
  <c r="J244" i="2"/>
  <c r="J243" i="2"/>
  <c r="J242" i="2"/>
  <c r="J236" i="2"/>
  <c r="J235" i="2"/>
  <c r="J234" i="2"/>
  <c r="J233" i="2"/>
  <c r="J227" i="2"/>
  <c r="J226" i="2"/>
  <c r="J225" i="2"/>
  <c r="J224" i="2"/>
  <c r="J218" i="2"/>
  <c r="J217" i="2"/>
  <c r="J216" i="2"/>
  <c r="J210" i="2"/>
  <c r="J209" i="2"/>
  <c r="J208" i="2"/>
  <c r="J202" i="2"/>
  <c r="J201" i="2"/>
  <c r="J200" i="2"/>
  <c r="J194" i="2"/>
  <c r="J193" i="2"/>
  <c r="J192" i="2"/>
  <c r="J186" i="2"/>
  <c r="J185" i="2"/>
  <c r="J184" i="2"/>
  <c r="J178" i="2"/>
  <c r="J177" i="2"/>
  <c r="J176" i="2"/>
  <c r="J170" i="2"/>
  <c r="J169" i="2"/>
  <c r="J168" i="2"/>
  <c r="J162" i="2"/>
  <c r="J161" i="2"/>
  <c r="J160" i="2"/>
  <c r="J154" i="2"/>
  <c r="J153" i="2"/>
  <c r="J152" i="2"/>
  <c r="J146" i="2"/>
  <c r="J145" i="2"/>
  <c r="J144" i="2"/>
  <c r="J138" i="2"/>
  <c r="J137" i="2"/>
  <c r="J136" i="2"/>
  <c r="J130" i="2"/>
  <c r="J129" i="2"/>
  <c r="J128" i="2"/>
  <c r="J122" i="2"/>
  <c r="J121" i="2"/>
  <c r="J120" i="2"/>
  <c r="J114" i="2"/>
  <c r="J113" i="2"/>
  <c r="J112" i="2"/>
  <c r="J106" i="2"/>
  <c r="J105" i="2"/>
  <c r="J104" i="2"/>
  <c r="J98" i="2"/>
  <c r="J97" i="2"/>
  <c r="J96" i="2"/>
  <c r="J95" i="2"/>
  <c r="J89" i="2"/>
  <c r="J88" i="2"/>
  <c r="J87" i="2"/>
  <c r="J86" i="2"/>
  <c r="J80" i="2"/>
  <c r="J79" i="2"/>
  <c r="J78" i="2"/>
  <c r="J77" i="2"/>
  <c r="J71" i="2"/>
  <c r="J70" i="2"/>
  <c r="J69" i="2"/>
  <c r="J68" i="2"/>
  <c r="J62" i="2"/>
  <c r="J61" i="2"/>
  <c r="J60" i="2"/>
  <c r="J54" i="2"/>
  <c r="J53" i="2"/>
  <c r="J52" i="2"/>
  <c r="J46" i="2"/>
  <c r="J45" i="2"/>
  <c r="J44" i="2"/>
  <c r="J15" i="2"/>
  <c r="J17" i="2" s="1"/>
  <c r="I10" i="1" s="1"/>
  <c r="J9" i="2"/>
  <c r="J38" i="2"/>
  <c r="J37" i="2"/>
  <c r="J36" i="2"/>
  <c r="I9" i="1" l="1"/>
  <c r="J404" i="2"/>
  <c r="G65" i="1" s="1"/>
  <c r="H65" i="1" s="1"/>
  <c r="J220" i="2"/>
  <c r="G39" i="1" s="1"/>
  <c r="H39" i="1" s="1"/>
  <c r="J343" i="2"/>
  <c r="G56" i="1" s="1"/>
  <c r="J56" i="1" s="1"/>
  <c r="J156" i="2"/>
  <c r="G30" i="1" s="1"/>
  <c r="J30" i="1" s="1"/>
  <c r="J40" i="2"/>
  <c r="G16" i="1" s="1"/>
  <c r="J16" i="1" s="1"/>
  <c r="J172" i="2"/>
  <c r="G32" i="1" s="1"/>
  <c r="J32" i="1" s="1"/>
  <c r="J204" i="2"/>
  <c r="G36" i="1" s="1"/>
  <c r="J36" i="1" s="1"/>
  <c r="J263" i="2"/>
  <c r="G44" i="1" s="1"/>
  <c r="J44" i="1" s="1"/>
  <c r="J350" i="2"/>
  <c r="G57" i="1" s="1"/>
  <c r="H57" i="1" s="1"/>
  <c r="J364" i="2"/>
  <c r="G59" i="1" s="1"/>
  <c r="H59" i="1" s="1"/>
  <c r="J148" i="2"/>
  <c r="G29" i="1" s="1"/>
  <c r="J29" i="1" s="1"/>
  <c r="J180" i="2"/>
  <c r="G33" i="1" s="1"/>
  <c r="J33" i="1" s="1"/>
  <c r="J188" i="2"/>
  <c r="G34" i="1" s="1"/>
  <c r="J34" i="1" s="1"/>
  <c r="J212" i="2"/>
  <c r="G38" i="1" s="1"/>
  <c r="J38" i="1" s="1"/>
  <c r="J247" i="2"/>
  <c r="G42" i="1" s="1"/>
  <c r="H42" i="1" s="1"/>
  <c r="J279" i="2"/>
  <c r="G46" i="1" s="1"/>
  <c r="H46" i="1" s="1"/>
  <c r="J314" i="2"/>
  <c r="G50" i="1" s="1"/>
  <c r="J50" i="1" s="1"/>
  <c r="J357" i="2"/>
  <c r="G58" i="1" s="1"/>
  <c r="J58" i="1" s="1"/>
  <c r="J376" i="2"/>
  <c r="G61" i="1" s="1"/>
  <c r="J61" i="1" s="1"/>
  <c r="J383" i="2"/>
  <c r="G62" i="1" s="1"/>
  <c r="J62" i="1" s="1"/>
  <c r="J411" i="2"/>
  <c r="G66" i="1" s="1"/>
  <c r="J66" i="1" s="1"/>
  <c r="J64" i="2"/>
  <c r="G19" i="1" s="1"/>
  <c r="J19" i="1" s="1"/>
  <c r="J132" i="2"/>
  <c r="G27" i="1" s="1"/>
  <c r="J27" i="1" s="1"/>
  <c r="J164" i="2"/>
  <c r="G31" i="1" s="1"/>
  <c r="J31" i="1" s="1"/>
  <c r="J196" i="2"/>
  <c r="G35" i="1" s="1"/>
  <c r="J35" i="1" s="1"/>
  <c r="J229" i="2"/>
  <c r="G40" i="1" s="1"/>
  <c r="J40" i="1" s="1"/>
  <c r="J238" i="2"/>
  <c r="G41" i="1" s="1"/>
  <c r="J41" i="1" s="1"/>
  <c r="J255" i="2"/>
  <c r="G43" i="1" s="1"/>
  <c r="J43" i="1" s="1"/>
  <c r="J271" i="2"/>
  <c r="G45" i="1" s="1"/>
  <c r="H45" i="1" s="1"/>
  <c r="J287" i="2"/>
  <c r="G47" i="1" s="1"/>
  <c r="J47" i="1" s="1"/>
  <c r="J296" i="2"/>
  <c r="G48" i="1" s="1"/>
  <c r="J48" i="1" s="1"/>
  <c r="J305" i="2"/>
  <c r="G49" i="1" s="1"/>
  <c r="J49" i="1" s="1"/>
  <c r="J322" i="2"/>
  <c r="G52" i="1" s="1"/>
  <c r="J52" i="1" s="1"/>
  <c r="J330" i="2"/>
  <c r="G53" i="1" s="1"/>
  <c r="J53" i="1" s="1"/>
  <c r="J390" i="2"/>
  <c r="G63" i="1" s="1"/>
  <c r="J63" i="1" s="1"/>
  <c r="J418" i="2"/>
  <c r="G67" i="1" s="1"/>
  <c r="J67" i="1" s="1"/>
  <c r="J56" i="2"/>
  <c r="G18" i="1" s="1"/>
  <c r="J18" i="1" s="1"/>
  <c r="J124" i="2"/>
  <c r="G26" i="1" s="1"/>
  <c r="J26" i="1" s="1"/>
  <c r="J397" i="2"/>
  <c r="G64" i="1" s="1"/>
  <c r="J64" i="1" s="1"/>
  <c r="J48" i="2"/>
  <c r="G17" i="1" s="1"/>
  <c r="J17" i="1" s="1"/>
  <c r="J116" i="2"/>
  <c r="G25" i="1" s="1"/>
  <c r="J25" i="1" s="1"/>
  <c r="J73" i="2"/>
  <c r="G20" i="1" s="1"/>
  <c r="J20" i="1" s="1"/>
  <c r="J82" i="2"/>
  <c r="G21" i="1" s="1"/>
  <c r="J21" i="1" s="1"/>
  <c r="J91" i="2"/>
  <c r="G22" i="1" s="1"/>
  <c r="J22" i="1" s="1"/>
  <c r="J100" i="2"/>
  <c r="G23" i="1" s="1"/>
  <c r="J23" i="1" s="1"/>
  <c r="J108" i="2"/>
  <c r="G24" i="1" s="1"/>
  <c r="J24" i="1" s="1"/>
  <c r="J140" i="2"/>
  <c r="G28" i="1" s="1"/>
  <c r="J28" i="1" s="1"/>
  <c r="J25" i="4"/>
  <c r="L3" i="4"/>
  <c r="I55" i="1"/>
  <c r="H55" i="1"/>
  <c r="J8" i="2"/>
  <c r="J10" i="1"/>
  <c r="J9" i="1" s="1"/>
  <c r="J7" i="2"/>
  <c r="J10" i="2" s="1"/>
  <c r="J69" i="1"/>
  <c r="J68" i="1" s="1"/>
  <c r="J65" i="1"/>
  <c r="J55" i="1"/>
  <c r="J39" i="1"/>
  <c r="H69" i="1"/>
  <c r="H58" i="1" l="1"/>
  <c r="J59" i="1"/>
  <c r="H40" i="1"/>
  <c r="H47" i="1"/>
  <c r="I47" i="1" s="1"/>
  <c r="H38" i="1"/>
  <c r="H53" i="1"/>
  <c r="J57" i="1"/>
  <c r="H44" i="1"/>
  <c r="I44" i="1" s="1"/>
  <c r="J46" i="1"/>
  <c r="H49" i="1"/>
  <c r="I49" i="1" s="1"/>
  <c r="H43" i="1"/>
  <c r="I43" i="1" s="1"/>
  <c r="H67" i="1"/>
  <c r="H52" i="1"/>
  <c r="I52" i="1" s="1"/>
  <c r="H62" i="1"/>
  <c r="H56" i="1"/>
  <c r="I56" i="1" s="1"/>
  <c r="H64" i="1"/>
  <c r="I64" i="1" s="1"/>
  <c r="J42" i="1"/>
  <c r="H41" i="1"/>
  <c r="I41" i="1" s="1"/>
  <c r="H61" i="1"/>
  <c r="I61" i="1" s="1"/>
  <c r="H17" i="9" s="1"/>
  <c r="H48" i="1"/>
  <c r="I48" i="1" s="1"/>
  <c r="H63" i="1"/>
  <c r="I63" i="1" s="1"/>
  <c r="H50" i="1"/>
  <c r="I50" i="1" s="1"/>
  <c r="H66" i="1"/>
  <c r="I66" i="1" s="1"/>
  <c r="J45" i="1"/>
  <c r="J60" i="1"/>
  <c r="J54" i="1"/>
  <c r="J15" i="1"/>
  <c r="J51" i="1"/>
  <c r="H16" i="1"/>
  <c r="I16"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I69" i="1"/>
  <c r="H21" i="9" s="1"/>
  <c r="I67" i="1"/>
  <c r="I65" i="1"/>
  <c r="I62" i="1"/>
  <c r="I59" i="1"/>
  <c r="I58" i="1"/>
  <c r="I57" i="1"/>
  <c r="H15" i="9" s="1"/>
  <c r="I53" i="1"/>
  <c r="I46" i="1"/>
  <c r="I45" i="1"/>
  <c r="I42" i="1"/>
  <c r="I40" i="1"/>
  <c r="I39" i="1"/>
  <c r="I38" i="1"/>
  <c r="H18" i="9" l="1"/>
  <c r="J37" i="1"/>
  <c r="H19" i="9"/>
  <c r="I68" i="1"/>
  <c r="I60" i="1"/>
  <c r="I54" i="1"/>
  <c r="H14" i="9" s="1"/>
  <c r="I51" i="1"/>
  <c r="H12" i="9" s="1"/>
  <c r="J14" i="1"/>
  <c r="H10" i="9"/>
  <c r="G8" i="1"/>
  <c r="J8" i="1" s="1"/>
  <c r="J7" i="1" s="1"/>
  <c r="I71" i="1" s="1"/>
  <c r="I37" i="1"/>
  <c r="H11" i="9" s="1"/>
  <c r="H8" i="1" l="1"/>
  <c r="I8" i="1" s="1"/>
  <c r="I14" i="1"/>
  <c r="I7" i="1" l="1"/>
  <c r="I73" i="1" s="1"/>
  <c r="I72" i="1" s="1"/>
  <c r="H6" i="9"/>
  <c r="H22" i="9" l="1"/>
  <c r="I6" i="9" s="1"/>
  <c r="I8" i="9" l="1"/>
  <c r="I17" i="9"/>
  <c r="I21" i="9"/>
  <c r="I18" i="9"/>
  <c r="I15" i="9"/>
  <c r="I14" i="9"/>
  <c r="I12" i="9"/>
  <c r="I19" i="9"/>
  <c r="I11" i="9"/>
  <c r="I10" i="9"/>
  <c r="I22" i="9" l="1"/>
</calcChain>
</file>

<file path=xl/sharedStrings.xml><?xml version="1.0" encoding="utf-8"?>
<sst xmlns="http://schemas.openxmlformats.org/spreadsheetml/2006/main" count="2627" uniqueCount="561">
  <si>
    <t>Obra</t>
  </si>
  <si>
    <t>Bancos</t>
  </si>
  <si>
    <t>B.D.I.</t>
  </si>
  <si>
    <t>Encargos Sociais</t>
  </si>
  <si>
    <t>AMPLIAÇÃO DA USINA FOTOVOLTAICA DO EDIFÍCIO SEDE - 2023</t>
  </si>
  <si>
    <t xml:space="preserve">SINAPI - 06/2023 - Espírito Santo
SBC - 07/2023 - Espírito Santo
IOPES - 04/2023 - Espírito Santo
</t>
  </si>
  <si>
    <t>24,87%</t>
  </si>
  <si>
    <t>Não Desonerado: 
Horista: 115,99%
Mensalista: 72,46%</t>
  </si>
  <si>
    <t>Orçamento Sintético</t>
  </si>
  <si>
    <t>Item</t>
  </si>
  <si>
    <t>Código</t>
  </si>
  <si>
    <t>Banco</t>
  </si>
  <si>
    <t>Descrição</t>
  </si>
  <si>
    <t>Und</t>
  </si>
  <si>
    <t>Quant.</t>
  </si>
  <si>
    <t>Valor Unit</t>
  </si>
  <si>
    <t>Valor Unit com BDI</t>
  </si>
  <si>
    <t>Total</t>
  </si>
  <si>
    <t xml:space="preserve"> 1 </t>
  </si>
  <si>
    <t>SERVIÇOS PRELIMINARES</t>
  </si>
  <si>
    <t xml:space="preserve"> 1.1 </t>
  </si>
  <si>
    <t xml:space="preserve"> JFES-SVM-001 </t>
  </si>
  <si>
    <t>Próprio</t>
  </si>
  <si>
    <t>REMOÇÃO DE EXAUSTORES EÓLICOS, INCLUSIVE FORNECIMENTO E INSTALAÇÃO DE TAMPA EM ALUMÍNIO, CONFORME PROJETO</t>
  </si>
  <si>
    <t>UND</t>
  </si>
  <si>
    <t xml:space="preserve"> 2 </t>
  </si>
  <si>
    <t>ESTRUTURA METÁLICA</t>
  </si>
  <si>
    <t xml:space="preserve"> 2.1 </t>
  </si>
  <si>
    <t xml:space="preserve"> JFES-EST-023 </t>
  </si>
  <si>
    <t>M²</t>
  </si>
  <si>
    <t xml:space="preserve"> 3 </t>
  </si>
  <si>
    <t>INSTALAÇÕES ELÉTRICAS</t>
  </si>
  <si>
    <t xml:space="preserve"> 3.1 </t>
  </si>
  <si>
    <t>ELETRODUTOS, ELETROCALHAS E CAIXAS</t>
  </si>
  <si>
    <t xml:space="preserve"> 3.1.1 </t>
  </si>
  <si>
    <t xml:space="preserve"> 97670 </t>
  </si>
  <si>
    <t>SINAPI</t>
  </si>
  <si>
    <t>ELETRODUTO FLEXÍVEL CORRUGADO, PEAD, DN 100 (4"), PARA REDE ENTERRADA DE DISTRIBUIÇÃO DE ENERGIA ELÉTRICA - FORNECIMENTO E INSTALAÇÃO. AF_12/2021</t>
  </si>
  <si>
    <t>M</t>
  </si>
  <si>
    <t xml:space="preserve"> 3.1.2 </t>
  </si>
  <si>
    <t xml:space="preserve"> 97668 </t>
  </si>
  <si>
    <t>ELETRODUTO FLEXÍVEL CORRUGADO, PEAD, DN 63 (2"), PARA REDE ENTERRADA DE DISTRIBUIÇÃO DE ENERGIA ELÉTRICA - FORNECIMENTO E INSTALAÇÃO. AF_12/2021</t>
  </si>
  <si>
    <t xml:space="preserve"> 3.1.3 </t>
  </si>
  <si>
    <t xml:space="preserve"> JFES-ELE-032 </t>
  </si>
  <si>
    <t>ELETRODUTO GALVANIZADO A FOGO (SEMI PESADO) 2"</t>
  </si>
  <si>
    <t xml:space="preserve"> 3.1.4 </t>
  </si>
  <si>
    <t xml:space="preserve"> 061553 </t>
  </si>
  <si>
    <t>SBC</t>
  </si>
  <si>
    <t>FORNECIMENTO E INSTALAÇÃO DE ELETRODUTO FLEXIVEL SEALTUBE 2"</t>
  </si>
  <si>
    <t xml:space="preserve"> 3.1.5 </t>
  </si>
  <si>
    <t xml:space="preserve"> JFES-ELE-048 </t>
  </si>
  <si>
    <t>FORNECIMENTO E INSTALAÇÃO DE EMENDA INTERNA PARA ELETROCALHA TIPO U 200x100</t>
  </si>
  <si>
    <t>UN</t>
  </si>
  <si>
    <t xml:space="preserve"> 3.1.6 </t>
  </si>
  <si>
    <t xml:space="preserve"> JFES-ELE-049 </t>
  </si>
  <si>
    <t>FORNECIMENTO E INSTALAÇÃO DE TERMINAL PARA ELETROCALHA 200X100 MM</t>
  </si>
  <si>
    <t xml:space="preserve"> 3.1.7 </t>
  </si>
  <si>
    <t xml:space="preserve"> JFES-ELE-034 </t>
  </si>
  <si>
    <t>SUPORTE PARA TUBULAÇÃO/ELETROCALHA EM PERFILADO 38x38mm, TIPO MÃO FRANCESA SIMPLES L=200mm (1 und), PARAFUSO E BUCHA S8 (2 und)- FORNECIMENTO E INSTALAÇÃO EM PAREDE</t>
  </si>
  <si>
    <t>und</t>
  </si>
  <si>
    <t xml:space="preserve"> 3.1.8 </t>
  </si>
  <si>
    <t xml:space="preserve"> JFES-ELE-033 </t>
  </si>
  <si>
    <t>SUPORTE PARA TUBULAÇÃO/ELETROCALHA EM PERFILADO 38x38mm,  TIPO MÃO FRANCESA REFORÇADA L=400mm (1 und), PARAFUSO E BUCHA S8 (2 und)- FORNECIMENTO E INSTALAÇÃO EM PAREDE</t>
  </si>
  <si>
    <t xml:space="preserve"> 3.1.9 </t>
  </si>
  <si>
    <t xml:space="preserve"> JFES-ELE-044 </t>
  </si>
  <si>
    <t>FIXAÇÃO DE TUBOS METÁLICOS 2", COM ABRAÇADEIRA TIPO U 3/8", INCLUSIVE PORCAS E PARAFUSOS, MARCA DE REFERÊNCIA WETZEL</t>
  </si>
  <si>
    <t>un</t>
  </si>
  <si>
    <t xml:space="preserve"> 3.1.10 </t>
  </si>
  <si>
    <t xml:space="preserve"> JFES-ELE-018 </t>
  </si>
  <si>
    <t>FIXAÇÃO DE ELETRODUTO 2" EM TETO,  COM ABRAÇADEIRA TIPO UNHA-BASE EM ALUMÍNIO FUNDIDO</t>
  </si>
  <si>
    <t xml:space="preserve"> 3.1.11 </t>
  </si>
  <si>
    <t xml:space="preserve"> JFES-ELE-031 </t>
  </si>
  <si>
    <t>FIXAÇÃO DE ELETRODUTO 4" EM TETO,  COM ABRAÇADEIRA TIPO UNHA-BASE EM ALUMÍNIO FUNDIDO</t>
  </si>
  <si>
    <t xml:space="preserve"> 3.1.12 </t>
  </si>
  <si>
    <t xml:space="preserve"> JFES-ELE-038 </t>
  </si>
  <si>
    <t>FIXAÇÃO DE ELETRODUTO METÁLICO 2" COM ABRAÇADEIRA TIPO UNHA-BASE , EM ESTRUTURA METÁLICA</t>
  </si>
  <si>
    <t xml:space="preserve"> 3.1.13 </t>
  </si>
  <si>
    <t xml:space="preserve"> JFES-ELE-045 </t>
  </si>
  <si>
    <t>FORNECIMENTO E INSTALAÇÃO DE CONDULETE EM ALUMINIO TIPO LR, 2", COM TAMPA</t>
  </si>
  <si>
    <t xml:space="preserve"> 3.1.14 </t>
  </si>
  <si>
    <t xml:space="preserve"> JFES-ELE-039 </t>
  </si>
  <si>
    <t>FORNECIMENTO E INSTALAÇÃO DE CONDULETE EM ALUMINIO, TIPO LL, 2" , COM TAMPA</t>
  </si>
  <si>
    <t xml:space="preserve"> 3.1.15 </t>
  </si>
  <si>
    <t xml:space="preserve"> JFES-ELE-040 </t>
  </si>
  <si>
    <t>FORNECIMENTO E INSTALAÇÃO DE CONDULETE ALUMINIO TIPO C,  2" COM TAMPA</t>
  </si>
  <si>
    <t xml:space="preserve"> 3.1.16 </t>
  </si>
  <si>
    <t xml:space="preserve"> JFES-ELE-046 </t>
  </si>
  <si>
    <t>FORNECIMENTO E INSTALAÇÃO DE CONDULETE EM ALUMINIO TIPO E, 2", COM TAMPA</t>
  </si>
  <si>
    <t xml:space="preserve"> 3.1.17 </t>
  </si>
  <si>
    <t xml:space="preserve"> JFES-ELE-035 </t>
  </si>
  <si>
    <t>FORNECIMENTO E INSTALAÇÃO DE CONEXÃO PARA CAIXA METÁLICA, TIPO BOX RETO, EM ALUMÍNIO ,  2"</t>
  </si>
  <si>
    <t xml:space="preserve"> 3.1.18 </t>
  </si>
  <si>
    <t xml:space="preserve"> JFES-ELE-036 </t>
  </si>
  <si>
    <t>FORNECIMENTO E INSTALAÇÃO DE CONEXÃO PARA CAIXA METÁLICA, TIPO BOX RETO, EM ALUMÍNIO ,  4"</t>
  </si>
  <si>
    <t xml:space="preserve"> 3.1.19 </t>
  </si>
  <si>
    <t xml:space="preserve"> JFES-ELE-059 (Adaptada IOPES 150836) </t>
  </si>
  <si>
    <t>ELETROCALHA PERFURADA EM CHAPA DE AÇO GALVANIZADO Nº16, 200x100mm, SEM TAMPA - FORNECIMENTO E INSTALAÇÃO</t>
  </si>
  <si>
    <t>m</t>
  </si>
  <si>
    <t xml:space="preserve"> 3.1.20 </t>
  </si>
  <si>
    <t xml:space="preserve"> JFES-ELE-060 (Adaptada IOPES 150861) </t>
  </si>
  <si>
    <t>TAMPA DE ENCAIXE PARA ELETROCALHA EM CHAPA DE AÇO GALVANIZADA 18, DIM. 200MM</t>
  </si>
  <si>
    <t xml:space="preserve"> 3.1.21 </t>
  </si>
  <si>
    <t xml:space="preserve"> JFES-ELE-061 (Adaptada IOPES 150875) </t>
  </si>
  <si>
    <t>CURVA HORIZONTAL 90º PARA ELETROCALHA METÁLICA, 200x100mm, GALVANIZADA, REF. MEGA MG 2510 - FORNECIMENTO E INSTALAÇÃO</t>
  </si>
  <si>
    <t xml:space="preserve"> 3.2 </t>
  </si>
  <si>
    <t>CABOS E TERMINAIS</t>
  </si>
  <si>
    <t xml:space="preserve"> 3.2.1 </t>
  </si>
  <si>
    <t xml:space="preserve"> 063432 </t>
  </si>
  <si>
    <t>CABO AFUMEX 0,6/1KV 1 CONDUTOR 120mm2</t>
  </si>
  <si>
    <t xml:space="preserve"> 3.2.2 </t>
  </si>
  <si>
    <t xml:space="preserve"> JFES-ELE-056 </t>
  </si>
  <si>
    <t>CABO PP DE 4 VIAS 4x35mm² DE COBRE ISOLADO 0,6/1kV, AFUMEX - FORNECIMENTO E INSTALAÇÃO</t>
  </si>
  <si>
    <t xml:space="preserve"> 3.2.3 </t>
  </si>
  <si>
    <t xml:space="preserve"> JFES-ELE-055 </t>
  </si>
  <si>
    <t>CABO DE COBRE ISOLADO, 35 MM², AFUMEX, 450/750 V - FORNECIMENTO E INSTALAÇÃO</t>
  </si>
  <si>
    <t xml:space="preserve"> 3.2.4 </t>
  </si>
  <si>
    <t xml:space="preserve"> JFES-ELE-054 </t>
  </si>
  <si>
    <t>CABO DE COBRE ISOLADO, 16 MM², AFUMEX, 450/750 V - FORNECIMENTO E INSTALAÇÃO</t>
  </si>
  <si>
    <t xml:space="preserve"> 3.2.5 </t>
  </si>
  <si>
    <t xml:space="preserve"> 96971 </t>
  </si>
  <si>
    <t>CORDOALHA DE COBRE NU 16 MM², NÃO ENTERRADA - FORNECIMENTO E INSTALAÇÃO. AF_12/2017</t>
  </si>
  <si>
    <t xml:space="preserve"> 3.2.6 </t>
  </si>
  <si>
    <t xml:space="preserve"> JFES-ELE-050 </t>
  </si>
  <si>
    <t>PRENSA CABOS PARA CABO PP DIAMETRO EXTERNO 30mm² - FORNECIMENTO E INSTALAÇÃO</t>
  </si>
  <si>
    <t xml:space="preserve"> 3.2.7 </t>
  </si>
  <si>
    <t xml:space="preserve"> JFES-ELE-058 </t>
  </si>
  <si>
    <t>TERMINAL PRÉ ISOLADO PINO 35MM² - FORNECIMENTO E INSTALAÇÃO</t>
  </si>
  <si>
    <t xml:space="preserve"> 3.2.8 </t>
  </si>
  <si>
    <t xml:space="preserve"> 72272 </t>
  </si>
  <si>
    <t>CONECTOR PARAFUSO FENDIDO SPLIT-BOLT - PARA CABO DE 35MM2 - FORNECIMENTO E INSTALACAO</t>
  </si>
  <si>
    <t xml:space="preserve"> 3.2.9 </t>
  </si>
  <si>
    <t xml:space="preserve"> 72271 </t>
  </si>
  <si>
    <t>CONECTOR PARAFUSO FENDIDO SPLIT-BOLT - PARA CABO DE 16MM2 - FORNECIMENTO E INSTALACAO</t>
  </si>
  <si>
    <t xml:space="preserve"> 3.2.10 </t>
  </si>
  <si>
    <t xml:space="preserve"> 078090 </t>
  </si>
  <si>
    <t>TERMINAL DE COMPRESSAO COBRE ESTANHADO 4AWG-16mm2</t>
  </si>
  <si>
    <t xml:space="preserve"> 3.2.11 </t>
  </si>
  <si>
    <t xml:space="preserve"> JFES-ELE-062 (Adaptada IOPES 152012) </t>
  </si>
  <si>
    <t>TERMINAL PARA LIGAÇÃO DE CABO A BARRA DE 120MM² - FORNECIMENTO E INSTALAÇÃO</t>
  </si>
  <si>
    <t xml:space="preserve"> 3.2.12 </t>
  </si>
  <si>
    <t xml:space="preserve"> JFES-ELE-063 (Adaptada IOPES 152006) </t>
  </si>
  <si>
    <t>TERMINAL PARA LIGAÇÃO DE CABO A BARRA DE 35MM² - FORNECIMENTO E INSTALAÇÃO</t>
  </si>
  <si>
    <t xml:space="preserve"> 3.2.13 </t>
  </si>
  <si>
    <t xml:space="preserve"> JFES-ELE-064 (Adaptada IOPES 152004) </t>
  </si>
  <si>
    <t>TERMINAL PARA LIGAÇÃO DE CABO A BARRA DE 16.0 MM² - FORNECIMENTO E INSTALAÇÃO</t>
  </si>
  <si>
    <t xml:space="preserve"> 3.3 </t>
  </si>
  <si>
    <t>QUADROS E DISJUNTORES</t>
  </si>
  <si>
    <t xml:space="preserve"> 3.3.1 </t>
  </si>
  <si>
    <t xml:space="preserve"> JFES-ELE-011 </t>
  </si>
  <si>
    <t>COFRE DE DERIVAÇÃO TIPO PLUG-IN, INCLUSIVE DISJUNTOR, INSTALADO EM BUS WAY DE COBRE 2500A, MARCA BEGHIM - MODELO MV PIBD-25 - FORNECIMENTO E INSTALAÇÃO</t>
  </si>
  <si>
    <t xml:space="preserve"> 3.3.2 </t>
  </si>
  <si>
    <t xml:space="preserve"> JFES-ELE-015 </t>
  </si>
  <si>
    <t>QUADRO DE DISTRIBUIÇÃO - QD-FV2 CONFORME PROJETO - FORNECIMENTO E INSTALAÇÃO</t>
  </si>
  <si>
    <t xml:space="preserve"> 4 </t>
  </si>
  <si>
    <t>SISTEMA FOTOVOLTAICO</t>
  </si>
  <si>
    <t xml:space="preserve"> 4.1 </t>
  </si>
  <si>
    <t xml:space="preserve"> JFES-SFV-006 </t>
  </si>
  <si>
    <t>FORNECIMENTO DE KIT GERADOR SOLAR FOTOVOLTAICO, COMPOSTO DE 324 PAINÉIS BIFACIAIS DE 540Wp, 3 INVERSORES 50kVA/380V, CABOS SOLARES 6mm², PERFIS DE ALUMÍNIO E CONECTORES, CONFORME PROJETO</t>
  </si>
  <si>
    <t>CJ</t>
  </si>
  <si>
    <t xml:space="preserve"> 4.2 </t>
  </si>
  <si>
    <t xml:space="preserve"> JFES-SFV-009 </t>
  </si>
  <si>
    <t>MÃO DE OBRA DE  INSTALAÇÃO DE MÓDULO FOTOVOLTAICO COM POTÊNCIA 540Wp MONOCRISTALINO, BIFACIAL</t>
  </si>
  <si>
    <t xml:space="preserve"> 4.3 </t>
  </si>
  <si>
    <t xml:space="preserve"> JFES-SFV-008 </t>
  </si>
  <si>
    <t>MÃO DE OBRA DE INSTALAÇÃO DE INVERSOR SOLAR 50kVA TIPO GRID TIE</t>
  </si>
  <si>
    <t xml:space="preserve"> 4.4 </t>
  </si>
  <si>
    <t xml:space="preserve"> JFES-EST-009 </t>
  </si>
  <si>
    <t>INSTALAÇÃO DE FITA ANTICORROSIVA DE ALTA PERFORMANCE ENTRE PERFIS METÁLICOS</t>
  </si>
  <si>
    <t xml:space="preserve"> 4.5 </t>
  </si>
  <si>
    <t xml:space="preserve"> JFES-SFV-010 </t>
  </si>
  <si>
    <t>MÃO DE OBRA DE INSTALAÇÃO DE CABO SOLAR 6,0mm2</t>
  </si>
  <si>
    <t xml:space="preserve"> 5 </t>
  </si>
  <si>
    <t>SERVIÇOS COMPLEMENTARES</t>
  </si>
  <si>
    <t xml:space="preserve"> 5.1 </t>
  </si>
  <si>
    <t xml:space="preserve"> JFES-ELE-065 (Adaptada IOPES 142203) </t>
  </si>
  <si>
    <t>ABERTURA E FECHAMENTO DE RASGOS EM ALVENARIA, PARA PASSAGEM DE TUBULAÇÕES, DIÂM. 21/2 A 4"</t>
  </si>
  <si>
    <t xml:space="preserve"> 5.2 </t>
  </si>
  <si>
    <t xml:space="preserve"> JFES-ELE-053 </t>
  </si>
  <si>
    <t>PLAQUETA DE IDENTIFICAÇÃO DOS PAINÉIS SOLARES (001 A 324), EM ALUMÍNIO, 4x2 cm - FORNECIMENTO E INSTALAÇÃO</t>
  </si>
  <si>
    <t xml:space="preserve"> 5.3 </t>
  </si>
  <si>
    <t xml:space="preserve"> JFES-ELE-022 </t>
  </si>
  <si>
    <t>PLACA DE ADVERTÊNCIA 30x30cm EM ALUMÍNIO, CONFORME DETALHE 01-A DO PROJETO ELÉTRICO - FORNECIMENTO E INSTALAÇÃO</t>
  </si>
  <si>
    <t xml:space="preserve"> 5.4 </t>
  </si>
  <si>
    <t xml:space="preserve"> JFES-ELE-023 </t>
  </si>
  <si>
    <t>PLACA DE ADVERTÊNCIA 20x20cm EM ALUMÍNIO, CONFORME DETALHE 01-C DO PROJETO ELÉTRICO - FORNECIMENTO E INSTALAÇÃO</t>
  </si>
  <si>
    <t xml:space="preserve"> 5.5 </t>
  </si>
  <si>
    <t xml:space="preserve"> JFES-ELE-024 </t>
  </si>
  <si>
    <t>PLACA DE ADVERTÊNCIA 15x15cm EM ALUMÍNIO, CONFORME DETALHE 01-B DO PROJETO ELÉTRICO - FORNECIMENTO E INSTALAÇÃO</t>
  </si>
  <si>
    <t xml:space="preserve"> 5.6 </t>
  </si>
  <si>
    <t xml:space="preserve"> JFES-ELE-025 </t>
  </si>
  <si>
    <t>PLACA INDICATIVA DA USINA 15x10cm EM ACRÍLICO CONFORME DETALHE 02 DO PROJETO ELÉTRICO - FORNECIMENTO E INSTALAÇÃO</t>
  </si>
  <si>
    <t xml:space="preserve"> 5.7 </t>
  </si>
  <si>
    <t xml:space="preserve"> 063064 </t>
  </si>
  <si>
    <t>ANILHA DE IDENTIFICACAO PARA CABOS DE 0 A 9 (KIT 100 PECAS)</t>
  </si>
  <si>
    <t xml:space="preserve"> 6 </t>
  </si>
  <si>
    <t>ADMINISTRAÇÃO LOCAL</t>
  </si>
  <si>
    <t xml:space="preserve"> 6.1 </t>
  </si>
  <si>
    <t xml:space="preserve"> 313122 </t>
  </si>
  <si>
    <t>IOPES</t>
  </si>
  <si>
    <t>Encarregado de Turma (Leis Sociais = 48,87%)</t>
  </si>
  <si>
    <t>mes</t>
  </si>
  <si>
    <t>Total sem BDI</t>
  </si>
  <si>
    <t>Total do BDI</t>
  </si>
  <si>
    <t>Total Geral</t>
  </si>
  <si>
    <t>Composições Analíticas com Preço Unitário</t>
  </si>
  <si>
    <t>Composições Principais</t>
  </si>
  <si>
    <t>Tipo</t>
  </si>
  <si>
    <t>Composição</t>
  </si>
  <si>
    <t>COBE - COBERTURA</t>
  </si>
  <si>
    <t>Composição Auxiliar</t>
  </si>
  <si>
    <t xml:space="preserve"> 88315 </t>
  </si>
  <si>
    <t>SERRALHEIRO COM ENCARGOS COMPLEMENTARES</t>
  </si>
  <si>
    <t>SEDI - SERVIÇOS DIVERSOS</t>
  </si>
  <si>
    <t>H</t>
  </si>
  <si>
    <t xml:space="preserve"> 88251 </t>
  </si>
  <si>
    <t>AUXILIAR DE SERRALHEIRO COM ENCARGOS COMPLEMENTARES</t>
  </si>
  <si>
    <t>Insumo</t>
  </si>
  <si>
    <t xml:space="preserve"> JFES-INS-COB-003 </t>
  </si>
  <si>
    <t>TAMPA CIRCULAR EM CHAPA XADREZ DE ALUMÍNIO, DIÂMETRO 60cm, PARA VEDAÇÃO DE EXAUSTOR EÓLICO EM TELHADO</t>
  </si>
  <si>
    <t>Material</t>
  </si>
  <si>
    <t>FUES - FUNDAÇÕES E ESTRUTURAS</t>
  </si>
  <si>
    <t xml:space="preserve"> JFES-INS-EST-003 </t>
  </si>
  <si>
    <t>INEL - INSTALAÇÃO ELÉTRICA/ELETRIFICAÇÃO E ILUMINAÇÃO EXTERNA</t>
  </si>
  <si>
    <t xml:space="preserve"> 88247 </t>
  </si>
  <si>
    <t>AUXILIAR DE ELETRICISTA COM ENCARGOS COMPLEMENTARES</t>
  </si>
  <si>
    <t xml:space="preserve"> 88264 </t>
  </si>
  <si>
    <t>ELETRICISTA COM ENCARGOS COMPLEMENTARES</t>
  </si>
  <si>
    <t xml:space="preserve"> 00039248 </t>
  </si>
  <si>
    <t>ELETRODUTO/DUTO PEAD FLEXIVEL PAREDE SIMPLES, CORRUGACAO HELICOIDAL, COR PRETA, SEM ROSCA, DE 4", PARA CABEAMENTO SUBTERRANEO (NBR 15715)</t>
  </si>
  <si>
    <t xml:space="preserve"> 00002446 </t>
  </si>
  <si>
    <t>ELETRODUTO/DUTO PEAD FLEXIVEL PAREDE SIMPLES, CORRUGACAO HELICOIDAL, COR PRETA, SEM ROSCA, DE 2",  PARA CABEAMENTO SUBTERRANEO (NBR 15715)</t>
  </si>
  <si>
    <t xml:space="preserve"> JFES-INS-ELE-059 </t>
  </si>
  <si>
    <t>ELETRODUTO GALVANIZADO A FOGO, SEMI PESADO, 2"</t>
  </si>
  <si>
    <t>INSTALACOES ELETRICAS - ELETRODUTOS</t>
  </si>
  <si>
    <t xml:space="preserve"> 087018 </t>
  </si>
  <si>
    <t>ELETRODUTO FLEXIVEL SEALTUBE 2"</t>
  </si>
  <si>
    <t xml:space="preserve"> 037492 </t>
  </si>
  <si>
    <t>ELETROCALHA - EMENDA INTERNA INTEGRAL "U" 200x100mm CHAPA 22</t>
  </si>
  <si>
    <t xml:space="preserve"> JFES-INS-ELE-017 </t>
  </si>
  <si>
    <t>KIT PARA EMENDA DE ELETROCALHA, COM 1 PARAFUSO CABEÇA LENTILHA, 1 PORCA SEXTAVADA E 1 ARRUELA LISA</t>
  </si>
  <si>
    <t xml:space="preserve"> 008096 </t>
  </si>
  <si>
    <t>ELETROCALHA - TERMINAL DE FECHAMENTO 200x100mm CHAPA 18</t>
  </si>
  <si>
    <t xml:space="preserve"> 026675 </t>
  </si>
  <si>
    <t>PARAFUSO COM BUCHA S8 (LABOR)</t>
  </si>
  <si>
    <t xml:space="preserve"> 049791 </t>
  </si>
  <si>
    <t>MAO FRANCESA 38X38MM SIMPLES P/ ELETROCALHA 200MM (LABOR)</t>
  </si>
  <si>
    <t xml:space="preserve"> 048149 </t>
  </si>
  <si>
    <t>MAO FRANCESA REFORCADA P/ ELETROCALHA 400MM (LABOR)</t>
  </si>
  <si>
    <t xml:space="preserve"> JFES-INS-ELE-038 </t>
  </si>
  <si>
    <t>ABRAÇADEIRA TIPO U, EM VERGALHÃO 3/8" GALVANIZADO A FOGO, PARA TUBO DN 2", INCLUSIVE PORCAS E PARAFUSOS</t>
  </si>
  <si>
    <t xml:space="preserve"> JFES-INS-ELE-034 </t>
  </si>
  <si>
    <t>ABRAÇADEIRA DE ALUMÍNIO FUNDIDO, TIPO UNHA-BASE, PARA FIXAÇÃO DE ELETRODUTOS 2"</t>
  </si>
  <si>
    <t xml:space="preserve"> JFES-INS-ELE-008 </t>
  </si>
  <si>
    <t>ABRAÇADEIRA DE ALUMÍNIO FUNDIDO, TIPO UNHA-BASE, PARA FIXAÇÃO DE ELETRODUTOS 4"</t>
  </si>
  <si>
    <t xml:space="preserve"> 00002571 </t>
  </si>
  <si>
    <t>CONDULETE DE ALUMINIO TIPO LR, PARA ELETRODUTO ROSCAVEL DE 2", COM TAMPA CEGA</t>
  </si>
  <si>
    <t xml:space="preserve"> JFES-INS-ELE-043 </t>
  </si>
  <si>
    <t>CONDULETE EM LIGA DE ALUMÍNIO, COM TAMPA CEGA E VEDAÇÃO, COM ROSCA, PARA TUBO DN 2", TIPO LL, REF. TRAMONTINA</t>
  </si>
  <si>
    <t xml:space="preserve"> JFES-INS-ELE-046 </t>
  </si>
  <si>
    <t>CONDULETE EM LIGA DE ALUMÍNIO, COM TAMPA CEGA E VEDAÇÃO, COM ROSCA, PARA TUBO DN 2", TIPO C, REF. TRAMONTINA</t>
  </si>
  <si>
    <t xml:space="preserve"> 045002 </t>
  </si>
  <si>
    <t>CONDULETE ALUMINIO "E" 2" COM TAMPA</t>
  </si>
  <si>
    <t xml:space="preserve"> 002032 </t>
  </si>
  <si>
    <t>BOX ALUMINIO RETO PARA ELETRODUTO 2" TRAMONTINA</t>
  </si>
  <si>
    <t xml:space="preserve"> 002046 </t>
  </si>
  <si>
    <t>BOX ALUMINIO RETO PARA ELETRODUTO 4" TRAMONTINA</t>
  </si>
  <si>
    <t xml:space="preserve"> 048986 </t>
  </si>
  <si>
    <t>ELETROCALHA STANDARD PERFURADA S/ TAMPA 200X100MM - CH16 (LABOR)</t>
  </si>
  <si>
    <t xml:space="preserve"> 048634 </t>
  </si>
  <si>
    <t>TAMPA DE ENCAIXE P/ ELETROCALHA CH18, 200MM (LABOR)</t>
  </si>
  <si>
    <t xml:space="preserve"> 049463 </t>
  </si>
  <si>
    <t>CURVA HORIZONTAL 90º PERFURADA 200X100MM - CH16 (LABOR)</t>
  </si>
  <si>
    <t>INSTALACOES ELETRICAS - LEITOS E CABOS</t>
  </si>
  <si>
    <t xml:space="preserve"> 012420 </t>
  </si>
  <si>
    <t>CABO SINTENAX HEPR 0,6/1KV 1 CONDUTOR 120mm2</t>
  </si>
  <si>
    <t xml:space="preserve"> JFES-INS-ELE-065 </t>
  </si>
  <si>
    <t>CABO PP DE 4 VIAS 4x35mm2 DE COBRE ISOLADO 0,6/1kV, AFUMEX PRYSMIAN</t>
  </si>
  <si>
    <t xml:space="preserve"> 00021127 </t>
  </si>
  <si>
    <t>FITA ISOLANTE ADESIVA ANTICHAMA, USO ATE 750 V, EM ROLO DE 19 MM X 5 M</t>
  </si>
  <si>
    <t xml:space="preserve"> JFES-INS-ELE-063 </t>
  </si>
  <si>
    <t>CABO DE COBRE FLEXÍVEL, ISOLAÇÃO EM TERMOPLÁSTICO NÃO HALOGENADO, REF. AFUMEX PRYSMIAN, 35mm², 750V</t>
  </si>
  <si>
    <t xml:space="preserve"> JFES-INS-ELE-064 </t>
  </si>
  <si>
    <t>CABO DE COBRE FLEXÍVEL, ISOLAÇÃO EM TERMOPLÁSTICO NÃO HALOGENADO, REF. AFUMEX PRYSMIAN, 16mm², 750V</t>
  </si>
  <si>
    <t xml:space="preserve"> 98463 </t>
  </si>
  <si>
    <t>SUPORTE ISOLADOR PARA CORDOALHA DE COBRE - FORNECIMENTO E INSTALAÇÃO. AF_12/2017</t>
  </si>
  <si>
    <t xml:space="preserve"> 00000857 </t>
  </si>
  <si>
    <t>CABO DE COBRE NU 16 MM2 MEIO-DURO</t>
  </si>
  <si>
    <t xml:space="preserve"> JFES-INS-ELE-061 </t>
  </si>
  <si>
    <t>PRENSA CABOS PARA CABO PP, DIÂMETRO EXTERNO 30MM²</t>
  </si>
  <si>
    <t xml:space="preserve"> JFES-INS-ELE-067 </t>
  </si>
  <si>
    <t>TERMINAL PRÉ ISOLADO , PINO-AGULHA, 35mm²</t>
  </si>
  <si>
    <t xml:space="preserve"> 00011854 </t>
  </si>
  <si>
    <t>CONECTOR METALICO TIPO PARAFUSO FENDIDO (SPLIT BOLT), PARA CABOS ATE 35 MM2</t>
  </si>
  <si>
    <t xml:space="preserve"> 00001539 </t>
  </si>
  <si>
    <t>CONECTOR METALICO TIPO PARAFUSO FENDIDO (SPLIT BOLT), PARA CABOS ATE 16 MM2</t>
  </si>
  <si>
    <t>ATERRAMENTO</t>
  </si>
  <si>
    <t xml:space="preserve"> 001897 </t>
  </si>
  <si>
    <t>TERMINAL COMPRESSAO BRONZE PARA CABO 16mm2</t>
  </si>
  <si>
    <t xml:space="preserve"> 026972 </t>
  </si>
  <si>
    <t>CONJ PARAFUSO, PORCA E ARRUELA LATAO 1/2 X 2" (LABOR)</t>
  </si>
  <si>
    <t xml:space="preserve"> 049809 </t>
  </si>
  <si>
    <t>TERMINAL CABO-BARRA EM LATÃO # 120 MM2 (LABOR)</t>
  </si>
  <si>
    <t xml:space="preserve"> 048606 </t>
  </si>
  <si>
    <t>CONJ PARAFUSO, PORCA E ARRUELA LATAO 5/16 X 11/4" (LABOR)</t>
  </si>
  <si>
    <t xml:space="preserve"> 049241 </t>
  </si>
  <si>
    <t>TERMINAL CABO-BARRA EM LATÃO # 35 MM2 (LABOR)</t>
  </si>
  <si>
    <t xml:space="preserve"> 048605 </t>
  </si>
  <si>
    <t>CONJ PARAFUSO, PORCA E ARRUELA LATAO 1/4 X 1" (LABOR)</t>
  </si>
  <si>
    <t xml:space="preserve"> 049804 </t>
  </si>
  <si>
    <t>TERMINAL CABO-BARRA EM LATÃO # 16 MM2 (LABOR)</t>
  </si>
  <si>
    <t xml:space="preserve"> JFES-INS-ELE-037 </t>
  </si>
  <si>
    <t>COFRE DE DERIVAÇÃO TIPO PLUG-IN 3P+N,In=250A, modelo MVPIBD-25, MARCA BEGHIM, INCLUSIVE DISJUNTOR CAIXA MOLDADA 3P-250A</t>
  </si>
  <si>
    <t xml:space="preserve"> JFES-INS-ELE-040 </t>
  </si>
  <si>
    <t>QUADRO QD-FV 2, COMPLETO, MONTADO, CONFORME PROJETO</t>
  </si>
  <si>
    <t>INES - INSTALAÇÕES ESPECIAIS</t>
  </si>
  <si>
    <t xml:space="preserve"> JFES-INS-ELE-051 </t>
  </si>
  <si>
    <t>KIT GERADOR SOLAR FOTOVOLTAICO - 324 MÓDULOS 540Wp, monocristalino, Bifacial + 3 INVERSORES 50kVA /380V + 2.200 m de cabo solar 6mm² , inclusive conectores MC4/IP67, grampos, parafusos, perfis planos de alumínio 50cm e demais acessórios de instalação, conforme projeto</t>
  </si>
  <si>
    <t xml:space="preserve"> 88278 </t>
  </si>
  <si>
    <t>MONTADOR DE ESTRUTURA METÁLICA COM ENCARGOS COMPLEMENTARES</t>
  </si>
  <si>
    <t xml:space="preserve"> JFES-INS-EST-004 </t>
  </si>
  <si>
    <t>FITA ANTICORROSIVA DE ALTA PERFORMANCE, MARCA DE REFERÊNCIA HARD-INSUTAPE METAL - LARGURA 38mmx30m</t>
  </si>
  <si>
    <t>UNIDADE</t>
  </si>
  <si>
    <t xml:space="preserve"> 88267 </t>
  </si>
  <si>
    <t>ENCANADOR OU BOMBEIRO HIDRÁULICO COM ENCARGOS COMPLEMENTARES</t>
  </si>
  <si>
    <t xml:space="preserve"> 88309 </t>
  </si>
  <si>
    <t>PEDREIRO COM ENCARGOS COMPLEMENTARES</t>
  </si>
  <si>
    <t xml:space="preserve"> 88242 </t>
  </si>
  <si>
    <t>AJUDANTE DE PEDREIRO COM ENCARGOS COMPLEMENTARES</t>
  </si>
  <si>
    <t xml:space="preserve"> 88248 </t>
  </si>
  <si>
    <t>AUXILIAR DE ENCANADOR OU BOMBEIRO HIDRÁULICO COM ENCARGOS COMPLEMENTARES</t>
  </si>
  <si>
    <t xml:space="preserve"> 020503 </t>
  </si>
  <si>
    <t>AREIA LAVADA MEDIA (LABOR)</t>
  </si>
  <si>
    <t>m³</t>
  </si>
  <si>
    <t xml:space="preserve"> 020505 </t>
  </si>
  <si>
    <t>CAL HIDRATADO P/ ARGAMASSA CH III (LABOR)</t>
  </si>
  <si>
    <t>KG</t>
  </si>
  <si>
    <t xml:space="preserve"> 020508 </t>
  </si>
  <si>
    <t>CIMENTO PORTLAND CP III - 40 (LABOR)</t>
  </si>
  <si>
    <t xml:space="preserve"> JFES-INS-SIN-006 </t>
  </si>
  <si>
    <t xml:space="preserve">PLAQUETA DE IDENTIFICAÇÃO DAS PLACAS SOLARES, EM ALUMINIO, 4x2 CM </t>
  </si>
  <si>
    <t xml:space="preserve"> JFES-INS-SIN-003 </t>
  </si>
  <si>
    <t xml:space="preserve">PLACA DE ADVERTÊNCIA 30x30cm EM ALUMÍNIO, CONFORME DETALHE 01-A DO PROJETO ELÉTRICO </t>
  </si>
  <si>
    <t xml:space="preserve"> JFES-INS-SIN-002 </t>
  </si>
  <si>
    <t xml:space="preserve">PLACA DE ADVERTÊNCIA 20x20cm EM ALUMÍNIO, CONFORME DETALHE 01-C DO PROJETO ELÉTRICO </t>
  </si>
  <si>
    <t xml:space="preserve"> JFES-INS-SIN-001 </t>
  </si>
  <si>
    <t xml:space="preserve">PLACA DE ADVERTÊNCIA 15x15cm EM ALUMÍNIO, CONFORME DETALHE 01-B DO PROJETO ELÉTRICO </t>
  </si>
  <si>
    <t xml:space="preserve"> JFES-INS-SIN-005 </t>
  </si>
  <si>
    <t>PLACA INDICATIVA DA USINA 15x10cm EM ACRÍLICO, CONFORME DETALHE 02 DO PROJETO ELÉTRICO</t>
  </si>
  <si>
    <t xml:space="preserve"> 030945 </t>
  </si>
  <si>
    <t xml:space="preserve"> 920653 </t>
  </si>
  <si>
    <t>ENCARREGADO DE TURMA(INCL.L SOCIAIS DE 48,87%) (LABOR)</t>
  </si>
  <si>
    <t>Mão de Obra</t>
  </si>
  <si>
    <t>MS</t>
  </si>
  <si>
    <t>B.D.I. diferenciado-serviços</t>
  </si>
  <si>
    <t>B.D.I. diferenciado-equipamentos</t>
  </si>
  <si>
    <t>B.D.I.Geral</t>
  </si>
  <si>
    <r>
      <t xml:space="preserve">JUSTIÇA FEDERAL DE PRIMEIRO GRAU 
</t>
    </r>
    <r>
      <rPr>
        <sz val="12"/>
        <color theme="3"/>
        <rFont val="Arial"/>
        <family val="2"/>
      </rPr>
      <t>SEÇÃO JUDICIÁRIA DO ESPÍRITO SANTO</t>
    </r>
  </si>
  <si>
    <t xml:space="preserve">ANEXO 3 - COMPOSIÇÃO DA TAXA DE BENEFÍCIOS E DESPESAS INDIRETA - BDI </t>
  </si>
  <si>
    <t>Em que:</t>
  </si>
  <si>
    <t>G = taxa representativa de Garantias;</t>
  </si>
  <si>
    <t>PV = Preço de Venda;</t>
  </si>
  <si>
    <t>AC = taxa representativa das despesas de rateio da Administração Central;</t>
  </si>
  <si>
    <t>DF = taxa representativa das Despesas Financeiras;</t>
  </si>
  <si>
    <t>CD = Custo Direto;</t>
  </si>
  <si>
    <t>S = taxa representativa de Seguros;</t>
  </si>
  <si>
    <t>L = taxa representativa do Lucro;</t>
  </si>
  <si>
    <t>BDI = Benefício e Despesas Indiretas (lucro e despesas indiretas);</t>
  </si>
  <si>
    <t>R = taxa representativa de Riscos;</t>
  </si>
  <si>
    <t>I = taxa representativa da incidência de Impostos.</t>
  </si>
  <si>
    <t>NOTA: A fórmula adotada para o cálculo do BDI é a desenvolvido pelo Tribunal de Contas da União - TCU, apresentado no âmbito do acórdão TC 2622/2013.</t>
  </si>
  <si>
    <t>PERCENTUAIS DOS COMPONENTES DO BDI SUGERIDOS PELO TCU</t>
  </si>
  <si>
    <t>DESCRIÇÃO</t>
  </si>
  <si>
    <t>1º QUARTIL</t>
  </si>
  <si>
    <t>3º QUARTIL</t>
  </si>
  <si>
    <t>MÉDIO</t>
  </si>
  <si>
    <t>ADOTADO</t>
  </si>
  <si>
    <t>ADMINISTRAÇÃO CENTRAL - LUCRO</t>
  </si>
  <si>
    <t>A. Central</t>
  </si>
  <si>
    <t>Lucro</t>
  </si>
  <si>
    <t xml:space="preserve">CONSTRUÇÃO DE EDIFÍCIOS </t>
  </si>
  <si>
    <t>DESPESAS FINANCEIRAS</t>
  </si>
  <si>
    <t>SEGURO + GARANTIAS</t>
  </si>
  <si>
    <t>RISCOS</t>
  </si>
  <si>
    <t>PERCENTUAL TOTAL DOS TRIBUTOS:</t>
  </si>
  <si>
    <t>ISS</t>
  </si>
  <si>
    <t>PIS</t>
  </si>
  <si>
    <t>COFINS</t>
  </si>
  <si>
    <t>CPRB (No caso de desoneração da folha de pagamento)</t>
  </si>
  <si>
    <r>
      <t xml:space="preserve">PERCENTUAL DE BDI CALCULADO </t>
    </r>
    <r>
      <rPr>
        <sz val="20"/>
        <color theme="3"/>
        <rFont val="Calibri"/>
        <family val="2"/>
      </rPr>
      <t>=&gt;</t>
    </r>
  </si>
  <si>
    <t>RESUMO</t>
  </si>
  <si>
    <t>DESCRIÇÃO DOS ITENS</t>
  </si>
  <si>
    <t>SG = taxa representativa de Seguros + Garantias</t>
  </si>
  <si>
    <t xml:space="preserve">FÓRMULA:  BDI = (((1+AC+SG+R) X (1+DF) X (1+L)) / (1-I))-1 </t>
  </si>
  <si>
    <t>Observações:</t>
  </si>
  <si>
    <r>
      <t xml:space="preserve">1 -  Os percentuais de PIS e COFINS adotados referem-se a pessoas jurídcas sujeitas ao </t>
    </r>
    <r>
      <rPr>
        <b/>
        <sz val="10"/>
        <rFont val="Arial"/>
        <family val="2"/>
      </rPr>
      <t>regime de incidência cumulativa</t>
    </r>
    <r>
      <rPr>
        <sz val="10"/>
        <rFont val="Arial"/>
        <family val="2"/>
      </rPr>
      <t>. Eventuais ajustes devem ser feitos pelos lictantes de acordo com sua situação tributária.</t>
    </r>
  </si>
  <si>
    <t>2 - Percentual do ISS -  ISS é imposto de competência municipal, consoante art. 156, inciso III, da Constituição Federal. Foi considerada a redução de 20% na base de cálculo, conforme Art.19 da Lei municipal nº 6075/2003 (Vitória/ES). Portanto, considera-se que os materiais correspondem à 20% do valor da contratação.  Logo, o percentual de ISS a ser adotado será de 80% de 5%, que é igual a 4%.</t>
  </si>
  <si>
    <r>
      <t xml:space="preserve">3 - Foi considerada a </t>
    </r>
    <r>
      <rPr>
        <b/>
        <sz val="10"/>
        <rFont val="Arial"/>
        <family val="2"/>
      </rPr>
      <t>mão de obra SEM desoneração</t>
    </r>
    <r>
      <rPr>
        <sz val="10"/>
        <rFont val="Arial"/>
        <family val="2"/>
      </rPr>
      <t xml:space="preserve"> na cotação dos serviços. Caso os licitantes trabalhem no regime de desoneração da folha de pagamentos, deverá ser incluído na planilha de composição do BDI o percentual de 4,50%  referente a Contribuição Previdenciária sobre a Receita Bruta - CPRB.</t>
    </r>
  </si>
  <si>
    <t xml:space="preserve">4 - Para alterar os percentuais adotados para a composição de BDI, utllizar as células de cor </t>
  </si>
  <si>
    <t>5 - Alterar o nome e o CREA/CAU do autor da planilha.</t>
  </si>
  <si>
    <t>AUTOR DA PLANILHA REFERENCIAL DE BDI</t>
  </si>
  <si>
    <t>ENG. CIVIL DÉBORA RANGEL MACHADO SARDINHA</t>
  </si>
  <si>
    <t>CREA Nº 5.488D/ES</t>
  </si>
  <si>
    <t>ANEXO 3.1 - CÁLCULO DA TAXA DE BENEFÍCIOS E DESPESAS INDIRETA                                                   - BDI  DIFERENCIADO SERVIÇOS</t>
  </si>
  <si>
    <t>N/A</t>
  </si>
  <si>
    <r>
      <t xml:space="preserve">PERCENTUAL DE BDI DIFserviços CALCULADO </t>
    </r>
    <r>
      <rPr>
        <sz val="20"/>
        <color theme="3"/>
        <rFont val="Calibri"/>
        <family val="2"/>
      </rPr>
      <t>=&gt;</t>
    </r>
  </si>
  <si>
    <t>2.1 - O ISS foi considerado na composição do BDI diferenciado, haja vista a sua aplicação sobre os custos de instalação da estrutura metálica. (serviço)</t>
  </si>
  <si>
    <r>
      <t xml:space="preserve">3 - Foi considerada a </t>
    </r>
    <r>
      <rPr>
        <b/>
        <sz val="10"/>
        <rFont val="Arial"/>
        <family val="2"/>
      </rPr>
      <t>mão de obra desonerada</t>
    </r>
    <r>
      <rPr>
        <sz val="10"/>
        <rFont val="Arial"/>
        <family val="2"/>
      </rPr>
      <t xml:space="preserve"> na cotação dos serviços. Caso os licitantes trabalhem no regime de não desoneração da folha de pagamentos, deverá ser excluído da planilha de composição do BDI o percentual de 4,50%  referente a Contribuição Previdenciária sobre a Receita Bruta - CPRB.</t>
    </r>
  </si>
  <si>
    <t>ANEXO 3.2 - CÁLCULO DA TAXA DE BENEFÍCIOS E DESPESAS INDIRETA                                                   - BDI  DIFERENCIADO EQUIPAMENTOS</t>
  </si>
  <si>
    <r>
      <t xml:space="preserve">PERCENTUAL DE BDI DIFequipamentos CALCULADO </t>
    </r>
    <r>
      <rPr>
        <sz val="20"/>
        <color theme="3"/>
        <rFont val="Calibri"/>
        <family val="2"/>
      </rPr>
      <t>=&gt;</t>
    </r>
  </si>
  <si>
    <r>
      <rPr>
        <b/>
        <sz val="10"/>
        <rFont val="Arial"/>
        <family val="2"/>
      </rPr>
      <t>Observações</t>
    </r>
    <r>
      <rPr>
        <sz val="10"/>
        <rFont val="Arial"/>
        <family val="2"/>
      </rPr>
      <t>:</t>
    </r>
  </si>
  <si>
    <t>1. Alterar o nome e o CREA/CAU do autor da planilha orçamentária</t>
  </si>
  <si>
    <t>2. Remover ou alterar as colunas Código e Banco</t>
  </si>
  <si>
    <t>AUTOR DA PLANILHA ORÇAMENTÁRIA ESTIMATIVA REFERENCIAL</t>
  </si>
  <si>
    <t>2. Não alterar as quantidades e descrição dos itens</t>
  </si>
  <si>
    <t>3. Remover ou alterar as colunas Código e Banco</t>
  </si>
  <si>
    <t>ENCARGOS SOCIAIS SOBRE A MÃO DE OBRA - NÃO OPTANTES SIMPLES</t>
  </si>
  <si>
    <t>CÓDIGO</t>
  </si>
  <si>
    <t>COM DESONERAÇÃO</t>
  </si>
  <si>
    <t>SEM DESONERAÇÃO</t>
  </si>
  <si>
    <t>HORISTA</t>
  </si>
  <si>
    <t>MENSALISTA</t>
  </si>
  <si>
    <t>%</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</si>
  <si>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</si>
  <si>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</si>
  <si>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</si>
  <si>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</si>
  <si>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</si>
  <si>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</si>
  <si>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</si>
  <si>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</si>
  <si>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</si>
  <si>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</si>
  <si>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</si>
  <si>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</si>
  <si>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</si>
  <si>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</si>
  <si>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</si>
  <si>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</si>
  <si>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</si>
  <si>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</si>
  <si>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</si>
  <si>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</si>
  <si>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</si>
  <si>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</si>
  <si>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</si>
  <si>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</si>
  <si>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</si>
  <si>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</si>
  <si>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</si>
  <si>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</si>
  <si>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</si>
  <si>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</si>
  <si>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</si>
  <si>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</si>
  <si>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</si>
  <si>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</si>
  <si>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</si>
  <si>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</si>
  <si>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</si>
  <si>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</si>
  <si>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</si>
  <si>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</si>
  <si>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</si>
  <si>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</si>
  <si>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</si>
  <si>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</si>
  <si>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</si>
  <si>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</si>
  <si>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</si>
  <si>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</si>
  <si>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</si>
  <si>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</si>
  <si>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</si>
  <si>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</si>
  <si>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rescisão sem justa causa</t>
  </si>
  <si>
    <t>C5</t>
  </si>
  <si>
    <t>Indenização adicional</t>
  </si>
  <si>
    <t>C</t>
  </si>
  <si>
    <t>GRUPO D</t>
  </si>
  <si>
    <t>D1</t>
  </si>
  <si>
    <t>Reincidência de Grupo A sobre Grupo B</t>
  </si>
  <si>
    <t>D2</t>
  </si>
  <si>
    <t>Reincidência de Grupo A sobre Aviso prévio Trabalhado e Reincidência de FGTS sobre aviso prévio indenizado</t>
  </si>
  <si>
    <t>D</t>
  </si>
  <si>
    <t>TOTAL (A+B+C+D)</t>
  </si>
  <si>
    <t>ENCARGOS SOCIAIS SOBRE A MÃO DE OBRA - OPTANTES PELO SIMPLES</t>
  </si>
  <si>
    <t xml:space="preserve">JUSTIÇA FEDERAL DE PRIMEIRO GRAU
Seção Judiciária do Espírito Santo
</t>
  </si>
  <si>
    <t>ANEXO 07</t>
  </si>
  <si>
    <t>Ampliação da Usina Fotovoltaica do Prédio Sede</t>
  </si>
  <si>
    <t>CRONOGRAMA FÍSICO-FINANCEIRO</t>
  </si>
  <si>
    <t>ITEM</t>
  </si>
  <si>
    <t>SERVIÇOS</t>
  </si>
  <si>
    <t>MÊS 1</t>
  </si>
  <si>
    <t>MÊS 2</t>
  </si>
  <si>
    <t>MÊS 3</t>
  </si>
  <si>
    <t>01</t>
  </si>
  <si>
    <t>02</t>
  </si>
  <si>
    <t>03</t>
  </si>
  <si>
    <t xml:space="preserve">INSTALAÇÕES ELÉTRICAS </t>
  </si>
  <si>
    <t>04</t>
  </si>
  <si>
    <t>05</t>
  </si>
  <si>
    <t>06</t>
  </si>
  <si>
    <t>ACUMULADO</t>
  </si>
  <si>
    <t>AMPLIAÇÃO DA USINA FOTOVOLTAICA DO EDIFÍCIO SEDE</t>
  </si>
  <si>
    <t>VALOR EVENTO</t>
  </si>
  <si>
    <t>% EVENTO</t>
  </si>
  <si>
    <t>1.1</t>
  </si>
  <si>
    <t>CONCLUSÃO DA REMOÇÃO DOS EXAUSTORES EÓLICOS E INSTALAÇÃO DE TAMPAS EM ALUMÍNIO</t>
  </si>
  <si>
    <t xml:space="preserve"> JFES-EST-018 </t>
  </si>
  <si>
    <t>CONCLUSÃO DA INFRAESTRUTURA DAS INSTALAÇÕES ELÉTRICAS</t>
  </si>
  <si>
    <t>CONCLUSÃO DO CABEAMENTO DAS INSTALAÇÕES ELÉTRICAS, EXCETO CABOS SOLARES</t>
  </si>
  <si>
    <t>CONCLUSÃO DA INSTALAÇÃO DOS QUADROS, CHAVES E DISJUNTORES</t>
  </si>
  <si>
    <t xml:space="preserve"> JFES-SVF-001 </t>
  </si>
  <si>
    <t>CONCLUSÃO DA INSTALAÇÃO DOS PAINÉIS SOLARES, INCLUSIVE CABOS SOLARES</t>
  </si>
  <si>
    <t xml:space="preserve"> JFES-SVF-002 </t>
  </si>
  <si>
    <t>CONCLUSÃO DA INSTALAÇÃO DOS INVERSORES</t>
  </si>
  <si>
    <t xml:space="preserve"> 142203 </t>
  </si>
  <si>
    <t>CONCLUSÃO DA ABERTURA DE RASGOS EM ALVENARIA</t>
  </si>
  <si>
    <t xml:space="preserve"> JFES-ELE-021 </t>
  </si>
  <si>
    <t>CONCLUSÃO DA IDENTIFICAÇÃO DOS PAINÉIS</t>
  </si>
  <si>
    <t>CONCLUSÃO DA INSTALAÇÃO DAS PLACAS DE SINALIZAÇÃO</t>
  </si>
  <si>
    <t xml:space="preserve"> 93572 </t>
  </si>
  <si>
    <t>ENCARREGADO GERAL DE OBRAS COM ENCARGOS COMPLEMENTARES</t>
  </si>
  <si>
    <t>MES</t>
  </si>
  <si>
    <t xml:space="preserve">ANEXO 12 - TABELA BÁSICA DE PAGAMENTOS </t>
  </si>
  <si>
    <t>JUSTIÇA FEDERAL DE PRIMEIRO GRAU
Seção Judiciária do Espírito Santo
Anexo 6 - Indicação de Marca e Modelo de Equipamentos</t>
  </si>
  <si>
    <t>Ampliação da Usina Fotovoltacica do Ed Sede da SJES</t>
  </si>
  <si>
    <t>DESCRIÇÃO DO EQUIPAMENTO</t>
  </si>
  <si>
    <t>MARCA E MODELO DE REFERÊNCIA</t>
  </si>
  <si>
    <t>MARCA E MODELO PROPOSTOS</t>
  </si>
  <si>
    <t>PAINEL FOTOVOLTAICO 540Wp, BIFACIAL</t>
  </si>
  <si>
    <t>JA SOLAR - JAM72D30 BIFACIAL</t>
  </si>
  <si>
    <t>INVERSOR 50kVA, 380V, 5 MPPT</t>
  </si>
  <si>
    <t xml:space="preserve">SUNGROW -  SG50CX  </t>
  </si>
  <si>
    <t>CONCLUSÃO DA ESTRUTURA METÁLICA EM AÇO CONFORME PROJETO</t>
  </si>
  <si>
    <t>2 - O ISS não é considerado na composição do BDI para o mero fornecimento de materiais e equipamentos.,</t>
  </si>
  <si>
    <r>
      <t>FORNECIMENTO E INSTALAÇÃO DE ESTRUTURA DE</t>
    </r>
    <r>
      <rPr>
        <sz val="10"/>
        <rFont val="Arial"/>
        <family val="2"/>
      </rPr>
      <t xml:space="preserve"> AÇO GALVANIZADO </t>
    </r>
    <r>
      <rPr>
        <sz val="10"/>
        <color rgb="FF000000"/>
        <rFont val="Arial"/>
        <family val="1"/>
      </rPr>
      <t>, SOBRE COBERTURA DO PRÉDIO ANEXO, CONFORME PROJETOS</t>
    </r>
  </si>
  <si>
    <t xml:space="preserve"> 2.2</t>
  </si>
  <si>
    <t xml:space="preserve"> 2.3</t>
  </si>
  <si>
    <t>JFES-PINT-007</t>
  </si>
  <si>
    <t>FUNDO PREPARADOR SOBRE GALVANIZADO, PRIMER A BASE DE EPOXI, UMA DEMAO, ESPESSURA DE 25 MICRA - REFERÊNCIA WEGPOXI CVE 355</t>
  </si>
  <si>
    <t>JFES-PINT-008</t>
  </si>
  <si>
    <t>PINTURA DE ACABAMENTO COM TINTA EPOXÍDICA PIGMENTADA DE ALUMÍNIO E CURADA COM POLIAMINA,  APLICADA A ROLO OU PINCEL SOBRE PERFIL METÁLICO EXECUTADO EM FÁBRICA (POR DEMÃO). ESPESSURA 180 MICRA</t>
  </si>
  <si>
    <t>FORNECIMENTO E INSTALAÇÃO DE ESTRUTURA DE AÇO GALVANIZADO, SOBRE COBERTURA DO PRÉDIO ANEXO, CONFORME PROJETOS</t>
  </si>
  <si>
    <t>ESTRUTURA METÁLICA GALVANIZADA CONFORME PROJETO - FABRICAÇÃO E INSTALAÇÃO</t>
  </si>
  <si>
    <t xml:space="preserve"> 2.2 </t>
  </si>
  <si>
    <t xml:space="preserve"> JFES-PINT-007 </t>
  </si>
  <si>
    <t>PINT - PINTURAS</t>
  </si>
  <si>
    <t>m²</t>
  </si>
  <si>
    <t xml:space="preserve"> 88312 </t>
  </si>
  <si>
    <t>PINTOR PARA TINTA EPÓXI COM ENCARGOS COMPLEMENTARES</t>
  </si>
  <si>
    <t xml:space="preserve"> 00005330 </t>
  </si>
  <si>
    <t>DILUENTE EPOXI</t>
  </si>
  <si>
    <t>L</t>
  </si>
  <si>
    <t xml:space="preserve"> JFES-INS-PINT-005 </t>
  </si>
  <si>
    <t>PRIMER EPOXI WEGPOXI CVE 355</t>
  </si>
  <si>
    <t xml:space="preserve"> 2.3 </t>
  </si>
  <si>
    <t xml:space="preserve"> JFES-PINT-008 </t>
  </si>
  <si>
    <t xml:space="preserve"> JFES-INS-PINT-006 </t>
  </si>
  <si>
    <t>TINTA EPOXI CINZA ACABAMENTO WEG WET SURFACE 89 PW ALUMINIO</t>
  </si>
  <si>
    <t>(20,27%)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</si>
</sst>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000000"/>
    <numFmt numFmtId="165" formatCode="&quot;R$&quot;\ #,##0.00"/>
    <numFmt numFmtId="166" formatCode="0.00000%"/>
  </numFmts>
  <fonts count="47" x14ac:knownFonts="1">
    <font>
      <sz val="11"/>
      <name val="Arial"/>
      <family val="1"/>
    </font>
    <font>
      <sz val="11"/>
      <color theme="1"/>
      <name val="Calibri"/>
      <family val="2"/>
      <scheme val="minor"/>
    </font>
    <font>
      <b/>
      <sz val="11"/>
      <name val="Arial"/>
      <family val="1"/>
    </font>
    <font>
      <b/>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b/>
      <sz val="1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name val="Arial"/>
      <family val="1"/>
    </font>
    <font>
      <b/>
      <sz val="10"/>
      <name val="Arial"/>
      <family val="1"/>
    </font>
    <font>
      <b/>
      <sz val="10"/>
      <name val="Arial"/>
      <family val="1"/>
    </font>
    <font>
      <b/>
      <sz val="10"/>
      <name val="Arial"/>
      <family val="1"/>
    </font>
    <font>
      <b/>
      <sz val="10"/>
      <name val="Arial"/>
      <family val="1"/>
    </font>
    <font>
      <sz val="10"/>
      <name val="Arial"/>
      <family val="1"/>
    </font>
    <font>
      <sz val="10"/>
      <name val="Arial"/>
      <family val="1"/>
    </font>
    <font>
      <sz val="11"/>
      <name val="Arial"/>
      <family val="1"/>
    </font>
    <font>
      <b/>
      <sz val="10"/>
      <name val="Arial"/>
      <family val="2"/>
    </font>
    <font>
      <b/>
      <sz val="11"/>
      <color theme="1"/>
      <name val="Calibri"/>
      <family val="2"/>
      <scheme val="minor"/>
    </font>
    <font>
      <b/>
      <sz val="10"/>
      <color theme="3"/>
      <name val="Arial"/>
      <family val="2"/>
    </font>
    <font>
      <sz val="14"/>
      <color theme="3"/>
      <name val="Arial"/>
      <family val="2"/>
    </font>
    <font>
      <sz val="12"/>
      <color theme="3"/>
      <name val="Arial"/>
      <family val="2"/>
    </font>
    <font>
      <sz val="10"/>
      <color theme="3"/>
      <name val="Arial"/>
      <family val="2"/>
    </font>
    <font>
      <sz val="10"/>
      <name val="Arial"/>
      <family val="2"/>
    </font>
    <font>
      <b/>
      <sz val="16"/>
      <color theme="3"/>
      <name val="Arial"/>
      <family val="2"/>
    </font>
    <font>
      <sz val="11"/>
      <color theme="3"/>
      <name val="Arial"/>
      <family val="2"/>
    </font>
    <font>
      <b/>
      <sz val="12"/>
      <color theme="3"/>
      <name val="Arial"/>
      <family val="2"/>
    </font>
    <font>
      <b/>
      <sz val="11"/>
      <name val="Arial"/>
      <family val="2"/>
    </font>
    <font>
      <b/>
      <sz val="11"/>
      <color theme="3"/>
      <name val="Arial"/>
      <family val="2"/>
    </font>
    <font>
      <sz val="20"/>
      <color theme="3"/>
      <name val="Arial"/>
      <family val="2"/>
    </font>
    <font>
      <sz val="20"/>
      <color theme="3"/>
      <name val="Calibri"/>
      <family val="2"/>
    </font>
    <font>
      <b/>
      <sz val="20"/>
      <color theme="3"/>
      <name val="Arial"/>
      <family val="2"/>
    </font>
    <font>
      <sz val="8"/>
      <color theme="3"/>
      <name val="Arial"/>
      <family val="2"/>
    </font>
    <font>
      <sz val="11"/>
      <name val="Calibri"/>
      <family val="2"/>
      <scheme val="minor"/>
    </font>
    <font>
      <sz val="8"/>
      <name val="Arial"/>
      <family val="2"/>
    </font>
    <font>
      <b/>
      <sz val="16"/>
      <name val="Arial"/>
      <family val="2"/>
    </font>
    <font>
      <b/>
      <sz val="14"/>
      <color theme="1"/>
      <name val="Calibri"/>
      <family val="2"/>
      <scheme val="minor"/>
    </font>
    <font>
      <b/>
      <sz val="14"/>
      <name val="Arial"/>
      <family val="2"/>
    </font>
    <font>
      <b/>
      <sz val="12"/>
      <name val="Arial"/>
      <family val="2"/>
    </font>
    <font>
      <sz val="10"/>
      <color rgb="FF000000"/>
      <name val="Arial"/>
      <family val="2"/>
    </font>
    <font>
      <sz val="11"/>
      <name val="Arial"/>
      <family val="2"/>
    </font>
  </fonts>
  <fills count="34">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8ECF6"/>
      </patternFill>
    </fill>
    <fill>
      <patternFill patternType="solid">
        <fgColor rgb="FFD8ECF6"/>
      </patternFill>
    </fill>
    <fill>
      <patternFill patternType="solid">
        <fgColor rgb="FFD8ECF6"/>
      </patternFill>
    </fill>
    <fill>
      <patternFill patternType="solid">
        <fgColor rgb="FFDFF0D8"/>
      </patternFill>
    </fill>
    <fill>
      <patternFill patternType="solid">
        <fgColor rgb="FFDFF0D8"/>
      </patternFill>
    </fill>
    <fill>
      <patternFill patternType="solid">
        <fgColor rgb="FFDFF0D8"/>
      </patternFill>
    </fill>
    <fill>
      <patternFill patternType="solid">
        <fgColor rgb="FFDFF0D8"/>
      </patternFill>
    </fill>
    <fill>
      <patternFill patternType="solid">
        <fgColor rgb="FFD6D6D6"/>
      </patternFill>
    </fill>
    <fill>
      <patternFill patternType="solid">
        <fgColor rgb="FFEFEFE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FF0D8"/>
      </patternFill>
    </fill>
    <fill>
      <patternFill patternType="solid">
        <fgColor rgb="FFFFFFFF"/>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s>
  <borders count="60">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medium">
        <color auto="1"/>
      </right>
      <top style="hair">
        <color auto="1"/>
      </top>
      <bottom style="hair">
        <color auto="1"/>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auto="1"/>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ck">
        <color auto="1"/>
      </left>
      <right style="thin">
        <color auto="1"/>
      </right>
      <top style="thick">
        <color auto="1"/>
      </top>
      <bottom style="hair">
        <color auto="1"/>
      </bottom>
      <diagonal/>
    </border>
    <border>
      <left style="thin">
        <color auto="1"/>
      </left>
      <right style="thin">
        <color auto="1"/>
      </right>
      <top style="thick">
        <color auto="1"/>
      </top>
      <bottom style="hair">
        <color auto="1"/>
      </bottom>
      <diagonal/>
    </border>
    <border>
      <left style="thin">
        <color auto="1"/>
      </left>
      <right style="thick">
        <color auto="1"/>
      </right>
      <top style="thick">
        <color auto="1"/>
      </top>
      <bottom style="hair">
        <color auto="1"/>
      </bottom>
      <diagonal/>
    </border>
    <border>
      <left style="thick">
        <color auto="1"/>
      </left>
      <right style="thin">
        <color auto="1"/>
      </right>
      <top style="hair">
        <color auto="1"/>
      </top>
      <bottom style="hair">
        <color auto="1"/>
      </bottom>
      <diagonal/>
    </border>
    <border>
      <left style="thin">
        <color auto="1"/>
      </left>
      <right style="thick">
        <color auto="1"/>
      </right>
      <top style="hair">
        <color auto="1"/>
      </top>
      <bottom style="hair">
        <color auto="1"/>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style="thick">
        <color auto="1"/>
      </right>
      <top style="hair">
        <color auto="1"/>
      </top>
      <bottom style="thick">
        <color auto="1"/>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s>
  <cellStyleXfs count="8">
    <xf numFmtId="0" fontId="0" fillId="0" borderId="0"/>
    <xf numFmtId="9" fontId="22" fillId="0" borderId="0" applyFont="0" applyFill="0" applyBorder="0" applyAlignment="0" applyProtection="0"/>
    <xf numFmtId="0" fontId="1" fillId="0" borderId="0"/>
    <xf numFmtId="9" fontId="29" fillId="0" borderId="0" applyFont="0" applyFill="0" applyBorder="0" applyAlignment="0" applyProtection="0"/>
    <xf numFmtId="0" fontId="29"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352">
    <xf numFmtId="0" fontId="0" fillId="0" borderId="0" xfId="0"/>
    <xf numFmtId="0" fontId="2" fillId="2" borderId="0" xfId="0" applyFont="1" applyFill="1" applyAlignment="1">
      <alignment horizontal="left" vertical="top" wrapText="1"/>
    </xf>
    <xf numFmtId="0" fontId="4" fillId="4" borderId="1" xfId="0" applyFont="1" applyFill="1" applyBorder="1" applyAlignment="1">
      <alignment horizontal="left" vertical="top" wrapText="1"/>
    </xf>
    <xf numFmtId="0" fontId="5" fillId="5" borderId="2" xfId="0" applyFont="1" applyFill="1" applyBorder="1" applyAlignment="1">
      <alignment horizontal="center" vertical="top" wrapText="1"/>
    </xf>
    <xf numFmtId="0" fontId="6" fillId="6" borderId="3" xfId="0" applyFont="1" applyFill="1" applyBorder="1" applyAlignment="1">
      <alignment horizontal="right" vertical="top" wrapText="1"/>
    </xf>
    <xf numFmtId="0" fontId="7" fillId="7" borderId="4" xfId="0" applyFont="1" applyFill="1" applyBorder="1" applyAlignment="1">
      <alignment horizontal="left" vertical="top" wrapText="1"/>
    </xf>
    <xf numFmtId="0" fontId="8" fillId="8" borderId="5" xfId="0" applyFont="1" applyFill="1" applyBorder="1" applyAlignment="1">
      <alignment horizontal="right" vertical="top" wrapText="1"/>
    </xf>
    <xf numFmtId="4" fontId="9" fillId="9" borderId="6" xfId="0" applyNumberFormat="1" applyFont="1" applyFill="1" applyBorder="1" applyAlignment="1">
      <alignment horizontal="right" vertical="top" wrapText="1"/>
    </xf>
    <xf numFmtId="0" fontId="11" fillId="10" borderId="7" xfId="0" applyFont="1" applyFill="1" applyBorder="1" applyAlignment="1">
      <alignment horizontal="left" vertical="top" wrapText="1"/>
    </xf>
    <xf numFmtId="0" fontId="12" fillId="11" borderId="8" xfId="0" applyFont="1" applyFill="1" applyBorder="1" applyAlignment="1">
      <alignment horizontal="center" vertical="top" wrapText="1"/>
    </xf>
    <xf numFmtId="0" fontId="13" fillId="12" borderId="9" xfId="0" applyFont="1" applyFill="1" applyBorder="1" applyAlignment="1">
      <alignment horizontal="right" vertical="top" wrapText="1"/>
    </xf>
    <xf numFmtId="4" fontId="14" fillId="13" borderId="10" xfId="0" applyNumberFormat="1" applyFont="1" applyFill="1" applyBorder="1" applyAlignment="1">
      <alignment horizontal="right" vertical="top" wrapText="1"/>
    </xf>
    <xf numFmtId="0" fontId="16" fillId="16" borderId="0" xfId="0" applyFont="1" applyFill="1" applyAlignment="1">
      <alignment horizontal="left" vertical="top" wrapText="1"/>
    </xf>
    <xf numFmtId="0" fontId="17" fillId="17" borderId="0" xfId="0" applyFont="1" applyFill="1" applyAlignment="1">
      <alignment horizontal="center" vertical="top" wrapText="1"/>
    </xf>
    <xf numFmtId="0" fontId="20" fillId="20" borderId="0" xfId="0" applyFont="1" applyFill="1" applyAlignment="1">
      <alignment horizontal="left" vertical="top" wrapText="1"/>
    </xf>
    <xf numFmtId="0" fontId="21" fillId="21" borderId="0" xfId="0" applyFont="1" applyFill="1" applyAlignment="1">
      <alignment horizontal="center" vertical="top" wrapText="1"/>
    </xf>
    <xf numFmtId="0" fontId="16" fillId="16" borderId="0" xfId="0" applyFont="1" applyFill="1" applyAlignment="1">
      <alignment horizontal="left" vertical="top" wrapText="1"/>
    </xf>
    <xf numFmtId="0" fontId="0" fillId="0" borderId="0" xfId="0"/>
    <xf numFmtId="4" fontId="19" fillId="19" borderId="0" xfId="0" applyNumberFormat="1" applyFont="1" applyFill="1" applyAlignment="1">
      <alignment horizontal="right" vertical="top" wrapText="1"/>
    </xf>
    <xf numFmtId="0" fontId="16" fillId="16" borderId="0" xfId="0" applyFont="1" applyFill="1" applyAlignment="1">
      <alignment vertical="top" wrapText="1"/>
    </xf>
    <xf numFmtId="10" fontId="16" fillId="16" borderId="0" xfId="1" applyNumberFormat="1" applyFont="1" applyFill="1" applyAlignment="1">
      <alignment horizontal="left" vertical="top" wrapText="1"/>
    </xf>
    <xf numFmtId="0" fontId="2" fillId="23" borderId="0" xfId="0" applyFont="1" applyFill="1" applyAlignment="1">
      <alignment horizontal="left" vertical="top" wrapText="1"/>
    </xf>
    <xf numFmtId="0" fontId="2" fillId="23" borderId="0" xfId="0" applyFont="1" applyFill="1" applyAlignment="1">
      <alignment horizontal="left" vertical="top" wrapText="1"/>
    </xf>
    <xf numFmtId="0" fontId="10" fillId="23" borderId="0" xfId="0" applyFont="1" applyFill="1" applyAlignment="1">
      <alignment horizontal="left" vertical="top" wrapText="1"/>
    </xf>
    <xf numFmtId="0" fontId="2" fillId="23" borderId="12" xfId="0" applyFont="1" applyFill="1" applyBorder="1" applyAlignment="1">
      <alignment horizontal="left" vertical="top" wrapText="1"/>
    </xf>
    <xf numFmtId="0" fontId="2" fillId="23" borderId="12" xfId="0" applyFont="1" applyFill="1" applyBorder="1" applyAlignment="1">
      <alignment horizontal="right" vertical="top" wrapText="1"/>
    </xf>
    <xf numFmtId="0" fontId="2" fillId="23" borderId="12" xfId="0" applyFont="1" applyFill="1" applyBorder="1" applyAlignment="1">
      <alignment horizontal="center" vertical="top" wrapText="1"/>
    </xf>
    <xf numFmtId="0" fontId="11" fillId="22" borderId="12" xfId="0" applyFont="1" applyFill="1" applyBorder="1" applyAlignment="1">
      <alignment horizontal="left" vertical="top" wrapText="1"/>
    </xf>
    <xf numFmtId="0" fontId="11" fillId="22" borderId="12" xfId="0" applyFont="1" applyFill="1" applyBorder="1" applyAlignment="1">
      <alignment horizontal="right" vertical="top" wrapText="1"/>
    </xf>
    <xf numFmtId="0" fontId="11" fillId="22" borderId="12" xfId="0" applyFont="1" applyFill="1" applyBorder="1" applyAlignment="1">
      <alignment horizontal="center" vertical="top" wrapText="1"/>
    </xf>
    <xf numFmtId="164" fontId="11" fillId="22" borderId="12" xfId="0" applyNumberFormat="1" applyFont="1" applyFill="1" applyBorder="1" applyAlignment="1">
      <alignment horizontal="right" vertical="top" wrapText="1"/>
    </xf>
    <xf numFmtId="4" fontId="11" fillId="22" borderId="12" xfId="0" applyNumberFormat="1" applyFont="1" applyFill="1" applyBorder="1" applyAlignment="1">
      <alignment horizontal="right" vertical="top" wrapText="1"/>
    </xf>
    <xf numFmtId="0" fontId="15" fillId="14" borderId="12" xfId="0" applyFont="1" applyFill="1" applyBorder="1" applyAlignment="1">
      <alignment horizontal="left" vertical="top" wrapText="1"/>
    </xf>
    <xf numFmtId="0" fontId="15" fillId="14" borderId="12" xfId="0" applyFont="1" applyFill="1" applyBorder="1" applyAlignment="1">
      <alignment horizontal="right" vertical="top" wrapText="1"/>
    </xf>
    <xf numFmtId="0" fontId="15" fillId="14" borderId="12" xfId="0" applyFont="1" applyFill="1" applyBorder="1" applyAlignment="1">
      <alignment horizontal="center" vertical="top" wrapText="1"/>
    </xf>
    <xf numFmtId="164" fontId="15" fillId="14" borderId="12" xfId="0" applyNumberFormat="1" applyFont="1" applyFill="1" applyBorder="1" applyAlignment="1">
      <alignment horizontal="right" vertical="top" wrapText="1"/>
    </xf>
    <xf numFmtId="4" fontId="15" fillId="14" borderId="12" xfId="0" applyNumberFormat="1" applyFont="1" applyFill="1" applyBorder="1" applyAlignment="1">
      <alignment horizontal="right" vertical="top" wrapText="1"/>
    </xf>
    <xf numFmtId="0" fontId="15" fillId="15" borderId="12" xfId="0" applyFont="1" applyFill="1" applyBorder="1" applyAlignment="1">
      <alignment horizontal="left" vertical="top" wrapText="1"/>
    </xf>
    <xf numFmtId="0" fontId="15" fillId="15" borderId="12" xfId="0" applyFont="1" applyFill="1" applyBorder="1" applyAlignment="1">
      <alignment horizontal="right" vertical="top" wrapText="1"/>
    </xf>
    <xf numFmtId="0" fontId="15" fillId="15" borderId="12" xfId="0" applyFont="1" applyFill="1" applyBorder="1" applyAlignment="1">
      <alignment horizontal="center" vertical="top" wrapText="1"/>
    </xf>
    <xf numFmtId="164" fontId="15" fillId="15" borderId="12" xfId="0" applyNumberFormat="1" applyFont="1" applyFill="1" applyBorder="1" applyAlignment="1">
      <alignment horizontal="right" vertical="top" wrapText="1"/>
    </xf>
    <xf numFmtId="4" fontId="15" fillId="15" borderId="12" xfId="0" applyNumberFormat="1" applyFont="1" applyFill="1" applyBorder="1" applyAlignment="1">
      <alignment horizontal="right" vertical="top" wrapText="1"/>
    </xf>
    <xf numFmtId="0" fontId="15" fillId="23" borderId="0" xfId="0" applyFont="1" applyFill="1" applyAlignment="1">
      <alignment horizontal="right" vertical="top" wrapText="1"/>
    </xf>
    <xf numFmtId="4" fontId="15" fillId="23" borderId="0" xfId="0" applyNumberFormat="1" applyFont="1" applyFill="1" applyAlignment="1">
      <alignment horizontal="right" vertical="top" wrapText="1"/>
    </xf>
    <xf numFmtId="0" fontId="15" fillId="23" borderId="0" xfId="0" applyFont="1" applyFill="1" applyAlignment="1">
      <alignment horizontal="right" vertical="top" wrapText="1"/>
    </xf>
    <xf numFmtId="0" fontId="11" fillId="22" borderId="11" xfId="0" applyFont="1" applyFill="1" applyBorder="1" applyAlignment="1">
      <alignment horizontal="left" vertical="top" wrapText="1"/>
    </xf>
    <xf numFmtId="0" fontId="10" fillId="23" borderId="0" xfId="0" applyFont="1" applyFill="1" applyAlignment="1">
      <alignment horizontal="center" vertical="top" wrapText="1"/>
    </xf>
    <xf numFmtId="0" fontId="23" fillId="23" borderId="0" xfId="0" applyFont="1" applyFill="1" applyAlignment="1">
      <alignment horizontal="right" vertical="top" wrapText="1"/>
    </xf>
    <xf numFmtId="4" fontId="0" fillId="0" borderId="0" xfId="0" applyNumberFormat="1"/>
    <xf numFmtId="4" fontId="23" fillId="23" borderId="0" xfId="0" applyNumberFormat="1" applyFont="1" applyFill="1" applyAlignment="1">
      <alignment horizontal="right" vertical="top" wrapText="1"/>
    </xf>
    <xf numFmtId="0" fontId="2" fillId="2" borderId="0" xfId="0" applyFont="1" applyFill="1" applyAlignment="1">
      <alignment wrapText="1"/>
    </xf>
    <xf numFmtId="0" fontId="2" fillId="2" borderId="0" xfId="0" applyFont="1" applyFill="1" applyAlignment="1">
      <alignment horizontal="left" wrapText="1"/>
    </xf>
    <xf numFmtId="0" fontId="25" fillId="0" borderId="13" xfId="2" applyFont="1" applyBorder="1" applyAlignment="1">
      <alignment horizontal="right"/>
    </xf>
    <xf numFmtId="0" fontId="29" fillId="0" borderId="0" xfId="2" applyFont="1"/>
    <xf numFmtId="49" fontId="25" fillId="0" borderId="13" xfId="2" applyNumberFormat="1" applyFont="1" applyBorder="1" applyAlignment="1">
      <alignment horizontal="left" vertical="center" wrapText="1"/>
    </xf>
    <xf numFmtId="0" fontId="29" fillId="0" borderId="17" xfId="2" applyFont="1" applyBorder="1"/>
    <xf numFmtId="49" fontId="28" fillId="0" borderId="13" xfId="2" applyNumberFormat="1" applyFont="1" applyBorder="1" applyAlignment="1">
      <alignment horizontal="left" vertical="center" wrapText="1"/>
    </xf>
    <xf numFmtId="0" fontId="29" fillId="0" borderId="0" xfId="2" applyFont="1" applyAlignment="1">
      <alignment vertical="center"/>
    </xf>
    <xf numFmtId="0" fontId="29" fillId="0" borderId="0" xfId="2" applyFont="1" applyAlignment="1">
      <alignment wrapText="1"/>
    </xf>
    <xf numFmtId="0" fontId="29" fillId="0" borderId="17" xfId="2" applyFont="1" applyBorder="1" applyAlignment="1">
      <alignment wrapText="1"/>
    </xf>
    <xf numFmtId="0" fontId="29" fillId="25" borderId="0" xfId="2" applyFont="1" applyFill="1"/>
    <xf numFmtId="0" fontId="32" fillId="0" borderId="13" xfId="2" applyFont="1" applyBorder="1" applyAlignment="1">
      <alignment horizontal="center" vertical="center"/>
    </xf>
    <xf numFmtId="0" fontId="33" fillId="0" borderId="0" xfId="2" applyFont="1"/>
    <xf numFmtId="0" fontId="31" fillId="26" borderId="13" xfId="2" applyFont="1" applyFill="1" applyBorder="1" applyAlignment="1">
      <alignment horizontal="left" vertical="center"/>
    </xf>
    <xf numFmtId="0" fontId="31" fillId="26" borderId="13" xfId="2" applyFont="1" applyFill="1" applyBorder="1" applyAlignment="1">
      <alignment horizontal="center" vertical="center"/>
    </xf>
    <xf numFmtId="0" fontId="28" fillId="27" borderId="13" xfId="2" applyFont="1" applyFill="1" applyBorder="1" applyAlignment="1">
      <alignment horizontal="left" vertical="center" wrapText="1"/>
    </xf>
    <xf numFmtId="10" fontId="28" fillId="27" borderId="13" xfId="3" applyNumberFormat="1" applyFont="1" applyFill="1" applyBorder="1" applyAlignment="1">
      <alignment horizontal="center" vertical="center"/>
    </xf>
    <xf numFmtId="10" fontId="25" fillId="28" borderId="13" xfId="3" applyNumberFormat="1" applyFont="1" applyFill="1" applyBorder="1" applyAlignment="1" applyProtection="1">
      <alignment horizontal="center" vertical="center"/>
      <protection locked="0"/>
    </xf>
    <xf numFmtId="0" fontId="28" fillId="26" borderId="13" xfId="2" applyFont="1" applyFill="1" applyBorder="1" applyAlignment="1">
      <alignment horizontal="justify" vertical="center" wrapText="1"/>
    </xf>
    <xf numFmtId="0" fontId="31" fillId="27" borderId="13" xfId="2" applyFont="1" applyFill="1" applyBorder="1" applyAlignment="1">
      <alignment horizontal="left" vertical="center"/>
    </xf>
    <xf numFmtId="10" fontId="29" fillId="0" borderId="0" xfId="2" applyNumberFormat="1" applyFont="1"/>
    <xf numFmtId="0" fontId="28" fillId="26" borderId="13" xfId="2" applyFont="1" applyFill="1" applyBorder="1" applyAlignment="1">
      <alignment horizontal="left" vertical="center"/>
    </xf>
    <xf numFmtId="0" fontId="34" fillId="25" borderId="0" xfId="2" applyFont="1" applyFill="1" applyAlignment="1">
      <alignment horizontal="center" vertical="center"/>
    </xf>
    <xf numFmtId="10" fontId="28" fillId="25" borderId="0" xfId="3" applyNumberFormat="1" applyFont="1" applyFill="1" applyAlignment="1">
      <alignment vertical="center"/>
    </xf>
    <xf numFmtId="0" fontId="25" fillId="25" borderId="0" xfId="2" applyFont="1" applyFill="1" applyAlignment="1">
      <alignment vertical="center"/>
    </xf>
    <xf numFmtId="10" fontId="29" fillId="0" borderId="0" xfId="2" applyNumberFormat="1" applyFont="1" applyAlignment="1">
      <alignment horizontal="center" vertical="center"/>
    </xf>
    <xf numFmtId="0" fontId="27" fillId="25" borderId="0" xfId="2" applyFont="1" applyFill="1" applyAlignment="1">
      <alignment horizontal="left" vertical="center" wrapText="1"/>
    </xf>
    <xf numFmtId="0" fontId="31" fillId="25" borderId="0" xfId="2" applyFont="1" applyFill="1" applyAlignment="1">
      <alignment wrapText="1"/>
    </xf>
    <xf numFmtId="0" fontId="29" fillId="28" borderId="13" xfId="2" applyFont="1" applyFill="1" applyBorder="1" applyAlignment="1">
      <alignment horizontal="left" vertical="center" wrapText="1"/>
    </xf>
    <xf numFmtId="0" fontId="29" fillId="0" borderId="0" xfId="2" applyFont="1" applyAlignment="1">
      <alignment horizontal="left" vertical="center" wrapText="1"/>
    </xf>
    <xf numFmtId="0" fontId="29" fillId="0" borderId="0" xfId="2" applyFont="1" applyAlignment="1">
      <alignment horizontal="left" vertical="center"/>
    </xf>
    <xf numFmtId="0" fontId="32" fillId="0" borderId="13" xfId="2" applyFont="1" applyBorder="1" applyAlignment="1" applyProtection="1">
      <alignment horizontal="center" vertical="center"/>
    </xf>
    <xf numFmtId="0" fontId="31" fillId="26" borderId="13" xfId="2" applyFont="1" applyFill="1" applyBorder="1" applyAlignment="1" applyProtection="1">
      <alignment horizontal="left" vertical="center"/>
    </xf>
    <xf numFmtId="0" fontId="31" fillId="26" borderId="13" xfId="2" applyFont="1" applyFill="1" applyBorder="1" applyAlignment="1" applyProtection="1">
      <alignment horizontal="center" vertical="center"/>
    </xf>
    <xf numFmtId="0" fontId="28" fillId="27" borderId="13" xfId="2" applyFont="1" applyFill="1" applyBorder="1" applyAlignment="1" applyProtection="1">
      <alignment horizontal="left" vertical="center" wrapText="1"/>
    </xf>
    <xf numFmtId="10" fontId="28" fillId="27" borderId="13" xfId="3" applyNumberFormat="1" applyFont="1" applyFill="1" applyBorder="1" applyAlignment="1" applyProtection="1">
      <alignment horizontal="center" vertical="center"/>
    </xf>
    <xf numFmtId="0" fontId="28" fillId="26" borderId="13" xfId="2" applyFont="1" applyFill="1" applyBorder="1" applyAlignment="1" applyProtection="1">
      <alignment horizontal="justify" vertical="center" wrapText="1"/>
    </xf>
    <xf numFmtId="0" fontId="31" fillId="27" borderId="13" xfId="2" applyFont="1" applyFill="1" applyBorder="1" applyAlignment="1" applyProtection="1">
      <alignment horizontal="left" vertical="center"/>
    </xf>
    <xf numFmtId="0" fontId="28" fillId="26" borderId="13" xfId="2" applyFont="1" applyFill="1" applyBorder="1" applyAlignment="1" applyProtection="1">
      <alignment horizontal="left" vertical="center"/>
    </xf>
    <xf numFmtId="0" fontId="34" fillId="25" borderId="0" xfId="2" applyFont="1" applyFill="1" applyAlignment="1" applyProtection="1">
      <alignment horizontal="center" vertical="center"/>
    </xf>
    <xf numFmtId="10" fontId="28" fillId="25" borderId="0" xfId="3" applyNumberFormat="1" applyFont="1" applyFill="1" applyAlignment="1" applyProtection="1">
      <alignment vertical="center"/>
    </xf>
    <xf numFmtId="0" fontId="25" fillId="25" borderId="0" xfId="2" applyFont="1" applyFill="1" applyAlignment="1" applyProtection="1">
      <alignment vertical="center"/>
    </xf>
    <xf numFmtId="0" fontId="29" fillId="0" borderId="0" xfId="4" applyAlignment="1">
      <alignment vertical="center"/>
    </xf>
    <xf numFmtId="0" fontId="15" fillId="0" borderId="0" xfId="0" applyFont="1" applyAlignment="1">
      <alignment horizontal="center" vertical="center"/>
    </xf>
    <xf numFmtId="0" fontId="1" fillId="0" borderId="0" xfId="5"/>
    <xf numFmtId="0" fontId="24" fillId="0" borderId="22" xfId="5" applyFont="1" applyBorder="1"/>
    <xf numFmtId="0" fontId="24" fillId="0" borderId="23" xfId="5" applyFont="1" applyBorder="1"/>
    <xf numFmtId="0" fontId="24" fillId="0" borderId="22" xfId="5" applyFont="1" applyBorder="1" applyAlignment="1">
      <alignment horizontal="center" vertical="center"/>
    </xf>
    <xf numFmtId="0" fontId="24" fillId="0" borderId="23" xfId="5" applyFont="1" applyBorder="1" applyAlignment="1">
      <alignment horizontal="center" vertical="center"/>
    </xf>
    <xf numFmtId="0" fontId="1" fillId="0" borderId="21" xfId="5" applyFont="1" applyBorder="1" applyAlignment="1">
      <alignment horizontal="center" vertical="center"/>
    </xf>
    <xf numFmtId="0" fontId="1" fillId="0" borderId="22" xfId="5" applyFont="1" applyBorder="1" applyAlignment="1">
      <alignment vertical="center"/>
    </xf>
    <xf numFmtId="10" fontId="39" fillId="0" borderId="22" xfId="6" applyNumberFormat="1" applyFont="1" applyBorder="1" applyAlignment="1">
      <alignment horizontal="center" vertical="center"/>
    </xf>
    <xf numFmtId="10" fontId="39" fillId="0" borderId="23" xfId="6" applyNumberFormat="1" applyFont="1" applyBorder="1" applyAlignment="1">
      <alignment horizontal="center" vertical="center"/>
    </xf>
    <xf numFmtId="0" fontId="24" fillId="0" borderId="21" xfId="5" applyFont="1" applyBorder="1" applyAlignment="1">
      <alignment horizontal="center" vertical="center"/>
    </xf>
    <xf numFmtId="0" fontId="24" fillId="0" borderId="22" xfId="5" applyFont="1" applyBorder="1" applyAlignment="1">
      <alignment vertical="center"/>
    </xf>
    <xf numFmtId="10" fontId="24" fillId="0" borderId="22" xfId="5" applyNumberFormat="1" applyFont="1" applyBorder="1" applyAlignment="1">
      <alignment horizontal="center" vertical="center"/>
    </xf>
    <xf numFmtId="10" fontId="24" fillId="0" borderId="23" xfId="5" applyNumberFormat="1" applyFont="1" applyBorder="1" applyAlignment="1">
      <alignment horizontal="center" vertical="center"/>
    </xf>
    <xf numFmtId="0" fontId="1" fillId="0" borderId="22" xfId="5" applyFont="1" applyBorder="1"/>
    <xf numFmtId="10" fontId="39" fillId="0" borderId="22" xfId="6" applyNumberFormat="1" applyFont="1" applyFill="1" applyBorder="1" applyAlignment="1">
      <alignment horizontal="center" vertical="center"/>
    </xf>
    <xf numFmtId="0" fontId="1" fillId="0" borderId="23" xfId="5" applyFont="1" applyBorder="1"/>
    <xf numFmtId="10" fontId="39" fillId="0" borderId="23" xfId="6" applyNumberFormat="1" applyFont="1" applyFill="1" applyBorder="1" applyAlignment="1">
      <alignment horizontal="center" vertical="center"/>
    </xf>
    <xf numFmtId="0" fontId="24" fillId="0" borderId="0" xfId="5" applyFont="1"/>
    <xf numFmtId="0" fontId="1" fillId="0" borderId="22" xfId="5" applyFont="1" applyBorder="1" applyAlignment="1">
      <alignment wrapText="1"/>
    </xf>
    <xf numFmtId="10" fontId="24" fillId="0" borderId="22" xfId="5" applyNumberFormat="1" applyFont="1" applyBorder="1" applyAlignment="1">
      <alignment vertical="center"/>
    </xf>
    <xf numFmtId="10" fontId="24" fillId="0" borderId="23" xfId="5" applyNumberFormat="1" applyFont="1" applyBorder="1" applyAlignment="1">
      <alignment vertical="center"/>
    </xf>
    <xf numFmtId="0" fontId="24" fillId="0" borderId="0" xfId="5" applyFont="1" applyAlignment="1">
      <alignment vertical="center"/>
    </xf>
    <xf numFmtId="10" fontId="24" fillId="30" borderId="25" xfId="5" applyNumberFormat="1" applyFont="1" applyFill="1" applyBorder="1"/>
    <xf numFmtId="10" fontId="24" fillId="30" borderId="26" xfId="5" applyNumberFormat="1" applyFont="1" applyFill="1" applyBorder="1"/>
    <xf numFmtId="0" fontId="1" fillId="0" borderId="22" xfId="5" applyFont="1" applyBorder="1" applyAlignment="1">
      <alignment horizontal="center" vertical="center"/>
    </xf>
    <xf numFmtId="0" fontId="1" fillId="0" borderId="23" xfId="5" applyFont="1" applyBorder="1" applyAlignment="1">
      <alignment horizontal="center" vertical="center"/>
    </xf>
    <xf numFmtId="0" fontId="1" fillId="0" borderId="0" xfId="5" applyAlignment="1">
      <alignment vertical="center"/>
    </xf>
    <xf numFmtId="10" fontId="24" fillId="30" borderId="25" xfId="5" applyNumberFormat="1" applyFont="1" applyFill="1" applyBorder="1" applyAlignment="1">
      <alignment horizontal="center" vertical="center"/>
    </xf>
    <xf numFmtId="10" fontId="24" fillId="30" borderId="26" xfId="5" applyNumberFormat="1" applyFont="1" applyFill="1" applyBorder="1" applyAlignment="1">
      <alignment horizontal="center" vertical="center"/>
    </xf>
    <xf numFmtId="0" fontId="41" fillId="0" borderId="28" xfId="4" applyFont="1" applyBorder="1" applyAlignment="1"/>
    <xf numFmtId="4" fontId="29" fillId="0" borderId="0" xfId="4" applyNumberFormat="1" applyAlignment="1">
      <alignment horizontal="center" vertical="top"/>
    </xf>
    <xf numFmtId="0" fontId="43" fillId="32" borderId="28" xfId="4" applyFont="1" applyFill="1" applyBorder="1" applyAlignment="1">
      <alignment horizontal="right" vertical="center" wrapText="1"/>
    </xf>
    <xf numFmtId="0" fontId="29" fillId="0" borderId="0" xfId="4" applyAlignment="1">
      <alignment vertical="top"/>
    </xf>
    <xf numFmtId="0" fontId="23" fillId="0" borderId="32" xfId="4" applyFont="1" applyBorder="1" applyAlignment="1">
      <alignment horizontal="center" vertical="center"/>
    </xf>
    <xf numFmtId="0" fontId="23" fillId="0" borderId="13" xfId="4" applyFont="1" applyBorder="1" applyAlignment="1">
      <alignment horizontal="left" vertical="center"/>
    </xf>
    <xf numFmtId="0" fontId="23" fillId="0" borderId="13" xfId="4" applyFont="1" applyBorder="1" applyAlignment="1">
      <alignment horizontal="center" vertical="center" wrapText="1"/>
    </xf>
    <xf numFmtId="0" fontId="23" fillId="0" borderId="33" xfId="4" applyFont="1" applyBorder="1" applyAlignment="1">
      <alignment horizontal="center" vertical="center"/>
    </xf>
    <xf numFmtId="0" fontId="23" fillId="0" borderId="34" xfId="4" applyFont="1" applyBorder="1" applyAlignment="1">
      <alignment horizontal="left" vertical="center"/>
    </xf>
    <xf numFmtId="17" fontId="23" fillId="0" borderId="34" xfId="4" applyNumberFormat="1" applyFont="1" applyBorder="1" applyAlignment="1">
      <alignment horizontal="center" vertical="center" wrapText="1"/>
    </xf>
    <xf numFmtId="0" fontId="23" fillId="0" borderId="34" xfId="4" applyFont="1" applyBorder="1" applyAlignment="1">
      <alignment horizontal="center" vertical="center" wrapText="1"/>
    </xf>
    <xf numFmtId="49" fontId="29" fillId="0" borderId="21" xfId="4" applyNumberFormat="1" applyBorder="1" applyAlignment="1">
      <alignment horizontal="center" vertical="center" wrapText="1"/>
    </xf>
    <xf numFmtId="0" fontId="29" fillId="0" borderId="22" xfId="4" applyBorder="1" applyAlignment="1">
      <alignment horizontal="justify" vertical="center" wrapText="1"/>
    </xf>
    <xf numFmtId="165" fontId="29" fillId="0" borderId="22" xfId="6" applyNumberFormat="1" applyFont="1" applyFill="1" applyBorder="1" applyAlignment="1">
      <alignment horizontal="center" vertical="center" wrapText="1"/>
    </xf>
    <xf numFmtId="9" fontId="29" fillId="0" borderId="22" xfId="6" applyFont="1" applyFill="1" applyBorder="1" applyAlignment="1">
      <alignment horizontal="right" vertical="center" wrapText="1"/>
    </xf>
    <xf numFmtId="9" fontId="23" fillId="0" borderId="0" xfId="4" applyNumberFormat="1" applyFont="1" applyAlignment="1">
      <alignment vertical="center" wrapText="1"/>
    </xf>
    <xf numFmtId="165" fontId="23" fillId="0" borderId="0" xfId="4" applyNumberFormat="1" applyFont="1" applyAlignment="1">
      <alignment vertical="center" wrapText="1"/>
    </xf>
    <xf numFmtId="0" fontId="23" fillId="0" borderId="0" xfId="4" applyFont="1" applyAlignment="1">
      <alignment vertical="center" wrapText="1"/>
    </xf>
    <xf numFmtId="9" fontId="29" fillId="0" borderId="22" xfId="6" applyFont="1" applyBorder="1" applyAlignment="1">
      <alignment horizontal="right" vertical="center" wrapText="1"/>
    </xf>
    <xf numFmtId="0" fontId="29" fillId="0" borderId="0" xfId="4" applyAlignment="1">
      <alignment vertical="center" wrapText="1"/>
    </xf>
    <xf numFmtId="0" fontId="29" fillId="0" borderId="35" xfId="4" applyFont="1" applyBorder="1" applyAlignment="1">
      <alignment horizontal="justify" vertical="center" wrapText="1"/>
    </xf>
    <xf numFmtId="165" fontId="29" fillId="0" borderId="35" xfId="6" applyNumberFormat="1" applyFont="1" applyFill="1" applyBorder="1" applyAlignment="1">
      <alignment horizontal="center" vertical="center" wrapText="1"/>
    </xf>
    <xf numFmtId="10" fontId="29" fillId="0" borderId="35" xfId="6" applyNumberFormat="1" applyFont="1" applyBorder="1" applyAlignment="1">
      <alignment horizontal="right" vertical="center" wrapText="1"/>
    </xf>
    <xf numFmtId="0" fontId="29" fillId="0" borderId="0" xfId="4" applyFont="1" applyAlignment="1">
      <alignment vertical="center" wrapText="1"/>
    </xf>
    <xf numFmtId="0" fontId="29" fillId="33" borderId="24" xfId="4" applyFill="1" applyBorder="1" applyAlignment="1">
      <alignment horizontal="center" vertical="top"/>
    </xf>
    <xf numFmtId="0" fontId="23" fillId="33" borderId="25" xfId="4" applyFont="1" applyFill="1" applyBorder="1" applyAlignment="1">
      <alignment horizontal="right" vertical="center"/>
    </xf>
    <xf numFmtId="4" fontId="23" fillId="33" borderId="25" xfId="4" applyNumberFormat="1" applyFont="1" applyFill="1" applyBorder="1" applyAlignment="1">
      <alignment horizontal="right" vertical="center"/>
    </xf>
    <xf numFmtId="165" fontId="23" fillId="33" borderId="25" xfId="6" applyNumberFormat="1" applyFont="1" applyFill="1" applyBorder="1" applyAlignment="1">
      <alignment vertical="center"/>
    </xf>
    <xf numFmtId="10" fontId="23" fillId="33" borderId="25" xfId="6" applyNumberFormat="1" applyFont="1" applyFill="1" applyBorder="1" applyAlignment="1">
      <alignment horizontal="right" vertical="center"/>
    </xf>
    <xf numFmtId="10" fontId="23" fillId="33" borderId="25" xfId="6" applyNumberFormat="1" applyFont="1" applyFill="1" applyBorder="1" applyAlignment="1">
      <alignment vertical="center"/>
    </xf>
    <xf numFmtId="4" fontId="29" fillId="0" borderId="0" xfId="4" applyNumberFormat="1" applyAlignment="1">
      <alignment horizontal="right" vertical="top"/>
    </xf>
    <xf numFmtId="4" fontId="29" fillId="0" borderId="0" xfId="4" applyNumberFormat="1" applyAlignment="1">
      <alignment vertical="top"/>
    </xf>
    <xf numFmtId="0" fontId="29" fillId="0" borderId="0" xfId="4" applyAlignment="1">
      <alignment horizontal="right" vertical="top"/>
    </xf>
    <xf numFmtId="0" fontId="2" fillId="23" borderId="0" xfId="0" applyFont="1" applyFill="1" applyAlignment="1">
      <alignment horizontal="left" wrapText="1"/>
    </xf>
    <xf numFmtId="0" fontId="0" fillId="0" borderId="0" xfId="0" applyAlignment="1">
      <alignment vertical="center"/>
    </xf>
    <xf numFmtId="4" fontId="45" fillId="0" borderId="12" xfId="0" applyNumberFormat="1" applyFont="1" applyFill="1" applyBorder="1" applyAlignment="1">
      <alignment horizontal="right" vertical="center" wrapText="1"/>
    </xf>
    <xf numFmtId="0" fontId="46" fillId="0" borderId="0" xfId="0" applyFon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15" fillId="23" borderId="0" xfId="0" applyFont="1" applyFill="1" applyAlignment="1">
      <alignment horizontal="center" vertical="center" wrapText="1"/>
    </xf>
    <xf numFmtId="0" fontId="15" fillId="0" borderId="0" xfId="0" applyFont="1" applyFill="1" applyAlignment="1">
      <alignment horizontal="center" vertical="center" wrapText="1"/>
    </xf>
    <xf numFmtId="4" fontId="23" fillId="0" borderId="0" xfId="0" applyNumberFormat="1" applyFont="1" applyFill="1" applyAlignment="1">
      <alignment horizontal="center" vertical="center" wrapText="1"/>
    </xf>
    <xf numFmtId="4" fontId="0" fillId="0" borderId="0" xfId="0" applyNumberFormat="1" applyAlignment="1">
      <alignment vertical="center"/>
    </xf>
    <xf numFmtId="0" fontId="15" fillId="23" borderId="0" xfId="0" applyFont="1" applyFill="1" applyAlignment="1">
      <alignment horizontal="left" vertical="center" wrapText="1"/>
    </xf>
    <xf numFmtId="0" fontId="44" fillId="32" borderId="40" xfId="4" applyFont="1" applyFill="1" applyBorder="1" applyAlignment="1">
      <alignment vertical="top" wrapText="1"/>
    </xf>
    <xf numFmtId="0" fontId="44" fillId="32" borderId="41" xfId="4" applyFont="1" applyFill="1" applyBorder="1" applyAlignment="1">
      <alignment vertical="top" wrapText="1"/>
    </xf>
    <xf numFmtId="0" fontId="44" fillId="32" borderId="42" xfId="4" applyFont="1" applyFill="1" applyBorder="1" applyAlignment="1">
      <alignment vertical="top" wrapText="1"/>
    </xf>
    <xf numFmtId="0" fontId="23" fillId="30" borderId="43" xfId="4" applyFont="1" applyFill="1" applyBorder="1" applyAlignment="1">
      <alignment horizontal="center" vertical="center"/>
    </xf>
    <xf numFmtId="0" fontId="23" fillId="30" borderId="44" xfId="4" applyFont="1" applyFill="1" applyBorder="1" applyAlignment="1">
      <alignment horizontal="center" vertical="center"/>
    </xf>
    <xf numFmtId="0" fontId="23" fillId="30" borderId="45" xfId="4" applyFont="1" applyFill="1" applyBorder="1" applyAlignment="1">
      <alignment horizontal="center" vertical="center" wrapText="1"/>
    </xf>
    <xf numFmtId="0" fontId="23" fillId="30" borderId="46" xfId="4" applyFont="1" applyFill="1" applyBorder="1" applyAlignment="1">
      <alignment horizontal="center" vertical="center" wrapText="1"/>
    </xf>
    <xf numFmtId="49" fontId="29" fillId="0" borderId="47" xfId="4" quotePrefix="1" applyNumberFormat="1" applyBorder="1" applyAlignment="1">
      <alignment horizontal="center" vertical="center" wrapText="1"/>
    </xf>
    <xf numFmtId="0" fontId="29" fillId="0" borderId="35" xfId="4" applyBorder="1" applyAlignment="1">
      <alignment vertical="center" wrapText="1"/>
    </xf>
    <xf numFmtId="0" fontId="29" fillId="0" borderId="48" xfId="4" applyBorder="1" applyAlignment="1">
      <alignment vertical="center" wrapText="1"/>
    </xf>
    <xf numFmtId="4" fontId="29" fillId="0" borderId="23" xfId="4" applyNumberFormat="1" applyBorder="1" applyAlignment="1">
      <alignment horizontal="center" vertical="center" wrapText="1"/>
    </xf>
    <xf numFmtId="49" fontId="29" fillId="0" borderId="24" xfId="4" quotePrefix="1" applyNumberFormat="1" applyBorder="1" applyAlignment="1">
      <alignment horizontal="center" vertical="center" wrapText="1"/>
    </xf>
    <xf numFmtId="0" fontId="29" fillId="0" borderId="25" xfId="4" applyBorder="1" applyAlignment="1">
      <alignment vertical="center" wrapText="1"/>
    </xf>
    <xf numFmtId="0" fontId="29" fillId="0" borderId="49" xfId="4" applyBorder="1" applyAlignment="1">
      <alignment vertical="center" wrapText="1"/>
    </xf>
    <xf numFmtId="4" fontId="29" fillId="0" borderId="26" xfId="4" applyNumberFormat="1" applyBorder="1" applyAlignment="1">
      <alignment horizontal="center" vertical="center" wrapText="1"/>
    </xf>
    <xf numFmtId="49" fontId="29" fillId="0" borderId="0" xfId="4" applyNumberFormat="1" applyAlignment="1">
      <alignment vertical="center" wrapText="1"/>
    </xf>
    <xf numFmtId="4" fontId="29" fillId="0" borderId="0" xfId="4" applyNumberFormat="1" applyAlignment="1">
      <alignment horizontal="center" vertical="center" wrapText="1"/>
    </xf>
    <xf numFmtId="0" fontId="0" fillId="0" borderId="0" xfId="0"/>
    <xf numFmtId="0" fontId="15" fillId="15" borderId="12" xfId="0" applyFont="1" applyFill="1" applyBorder="1" applyAlignment="1">
      <alignment horizontal="left" vertical="top" wrapText="1"/>
    </xf>
    <xf numFmtId="0" fontId="15" fillId="23" borderId="0" xfId="0" applyFont="1" applyFill="1" applyAlignment="1">
      <alignment horizontal="right" vertical="top" wrapText="1"/>
    </xf>
    <xf numFmtId="0" fontId="2" fillId="23" borderId="12" xfId="0" applyFont="1" applyFill="1" applyBorder="1" applyAlignment="1">
      <alignment horizontal="left" vertical="top" wrapText="1"/>
    </xf>
    <xf numFmtId="0" fontId="11" fillId="22" borderId="12" xfId="0" applyFont="1" applyFill="1" applyBorder="1" applyAlignment="1">
      <alignment horizontal="left" vertical="top" wrapText="1"/>
    </xf>
    <xf numFmtId="0" fontId="15" fillId="14" borderId="12" xfId="0" applyFont="1" applyFill="1" applyBorder="1" applyAlignment="1">
      <alignment horizontal="left" vertical="top" wrapText="1"/>
    </xf>
    <xf numFmtId="10" fontId="23" fillId="0" borderId="0" xfId="1" applyNumberFormat="1" applyFont="1" applyFill="1" applyAlignment="1">
      <alignment horizontal="center" vertical="center" wrapText="1"/>
    </xf>
    <xf numFmtId="0" fontId="2" fillId="23" borderId="50" xfId="0" applyFont="1" applyFill="1" applyBorder="1" applyAlignment="1">
      <alignment horizontal="left" vertical="center" wrapText="1"/>
    </xf>
    <xf numFmtId="0" fontId="2" fillId="23" borderId="51" xfId="0" applyFont="1" applyFill="1" applyBorder="1" applyAlignment="1">
      <alignment horizontal="right" vertical="center" wrapText="1"/>
    </xf>
    <xf numFmtId="0" fontId="2" fillId="23" borderId="51" xfId="0" applyFont="1" applyFill="1" applyBorder="1" applyAlignment="1">
      <alignment horizontal="left" vertical="center" wrapText="1"/>
    </xf>
    <xf numFmtId="0" fontId="2" fillId="23" borderId="51" xfId="0" applyFont="1" applyFill="1" applyBorder="1" applyAlignment="1">
      <alignment horizontal="center" vertical="center" wrapText="1"/>
    </xf>
    <xf numFmtId="0" fontId="2" fillId="23" borderId="52" xfId="0" applyFont="1" applyFill="1" applyBorder="1" applyAlignment="1">
      <alignment horizontal="center" vertical="center" wrapText="1"/>
    </xf>
    <xf numFmtId="0" fontId="7" fillId="9" borderId="53" xfId="0" applyFont="1" applyFill="1" applyBorder="1" applyAlignment="1">
      <alignment horizontal="left" vertical="center" wrapText="1"/>
    </xf>
    <xf numFmtId="0" fontId="7" fillId="9" borderId="22" xfId="0" applyFont="1" applyFill="1" applyBorder="1" applyAlignment="1">
      <alignment horizontal="left" vertical="center" wrapText="1"/>
    </xf>
    <xf numFmtId="0" fontId="7" fillId="9" borderId="22" xfId="0" applyFont="1" applyFill="1" applyBorder="1" applyAlignment="1">
      <alignment horizontal="right" vertical="center" wrapText="1"/>
    </xf>
    <xf numFmtId="4" fontId="7" fillId="9" borderId="54" xfId="0" applyNumberFormat="1" applyFont="1" applyFill="1" applyBorder="1" applyAlignment="1">
      <alignment horizontal="right" vertical="center" wrapText="1"/>
    </xf>
    <xf numFmtId="0" fontId="45" fillId="0" borderId="53"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2" xfId="0" applyFont="1" applyFill="1" applyBorder="1" applyAlignment="1">
      <alignment horizontal="right" vertical="center" wrapText="1"/>
    </xf>
    <xf numFmtId="4" fontId="45" fillId="0" borderId="22" xfId="0" applyNumberFormat="1" applyFont="1" applyFill="1" applyBorder="1" applyAlignment="1">
      <alignment horizontal="right" vertical="center" wrapText="1"/>
    </xf>
    <xf numFmtId="166" fontId="45" fillId="0" borderId="54" xfId="1" applyNumberFormat="1" applyFont="1" applyFill="1" applyBorder="1" applyAlignment="1">
      <alignment horizontal="right" vertical="center" wrapText="1"/>
    </xf>
    <xf numFmtId="0" fontId="11" fillId="0" borderId="53" xfId="0" applyFont="1" applyFill="1" applyBorder="1" applyAlignment="1">
      <alignment horizontal="left" vertical="center" wrapText="1"/>
    </xf>
    <xf numFmtId="0" fontId="11" fillId="0" borderId="22" xfId="0" applyFont="1" applyFill="1" applyBorder="1" applyAlignment="1">
      <alignment horizontal="right" vertical="center" wrapText="1"/>
    </xf>
    <xf numFmtId="0" fontId="11" fillId="0" borderId="22" xfId="0" applyFont="1" applyFill="1" applyBorder="1" applyAlignment="1">
      <alignment horizontal="left" vertical="center" wrapText="1"/>
    </xf>
    <xf numFmtId="0" fontId="11" fillId="0" borderId="22" xfId="0" applyFont="1" applyFill="1" applyBorder="1" applyAlignment="1">
      <alignment horizontal="center" vertical="center" wrapText="1"/>
    </xf>
    <xf numFmtId="4" fontId="11" fillId="0" borderId="22" xfId="0" applyNumberFormat="1" applyFont="1" applyFill="1" applyBorder="1" applyAlignment="1">
      <alignment horizontal="right" vertical="center" wrapText="1"/>
    </xf>
    <xf numFmtId="0" fontId="11" fillId="0" borderId="55" xfId="0" applyFont="1" applyFill="1" applyBorder="1" applyAlignment="1">
      <alignment horizontal="left" vertical="center" wrapText="1"/>
    </xf>
    <xf numFmtId="0" fontId="11" fillId="0" borderId="56" xfId="0" applyFont="1" applyFill="1" applyBorder="1" applyAlignment="1">
      <alignment horizontal="right" vertical="center" wrapText="1"/>
    </xf>
    <xf numFmtId="0" fontId="11" fillId="0" borderId="56" xfId="0" applyFont="1" applyFill="1" applyBorder="1" applyAlignment="1">
      <alignment horizontal="left" vertical="center" wrapText="1"/>
    </xf>
    <xf numFmtId="0" fontId="11" fillId="0" borderId="56" xfId="0" applyFont="1" applyFill="1" applyBorder="1" applyAlignment="1">
      <alignment horizontal="center" vertical="center" wrapText="1"/>
    </xf>
    <xf numFmtId="4" fontId="11" fillId="0" borderId="56" xfId="0" applyNumberFormat="1" applyFont="1" applyFill="1" applyBorder="1" applyAlignment="1">
      <alignment horizontal="right" vertical="center" wrapText="1"/>
    </xf>
    <xf numFmtId="166" fontId="45" fillId="0" borderId="57" xfId="1" applyNumberFormat="1" applyFont="1" applyFill="1" applyBorder="1" applyAlignment="1">
      <alignment horizontal="right" vertical="center" wrapText="1"/>
    </xf>
    <xf numFmtId="0" fontId="0" fillId="0" borderId="0" xfId="0"/>
    <xf numFmtId="0" fontId="11" fillId="10" borderId="12" xfId="0" applyFont="1" applyFill="1" applyBorder="1" applyAlignment="1">
      <alignment horizontal="left" vertical="top" wrapText="1"/>
    </xf>
    <xf numFmtId="0" fontId="13" fillId="12" borderId="12" xfId="0" applyFont="1" applyFill="1" applyBorder="1" applyAlignment="1">
      <alignment horizontal="right" vertical="top" wrapText="1"/>
    </xf>
    <xf numFmtId="0" fontId="11" fillId="11" borderId="12" xfId="0" applyFont="1" applyFill="1" applyBorder="1" applyAlignment="1">
      <alignment horizontal="center" vertical="top" wrapText="1"/>
    </xf>
    <xf numFmtId="4" fontId="14" fillId="13" borderId="12" xfId="0" applyNumberFormat="1" applyFont="1" applyFill="1" applyBorder="1" applyAlignment="1">
      <alignment horizontal="right" vertical="top" wrapText="1"/>
    </xf>
    <xf numFmtId="0" fontId="11" fillId="12" borderId="12" xfId="0" applyFont="1" applyFill="1" applyBorder="1" applyAlignment="1">
      <alignment horizontal="right" vertical="top" wrapText="1"/>
    </xf>
    <xf numFmtId="10" fontId="16" fillId="16" borderId="0" xfId="0" applyNumberFormat="1" applyFont="1" applyFill="1" applyAlignment="1">
      <alignment horizontal="left" vertical="top" wrapText="1"/>
    </xf>
    <xf numFmtId="4" fontId="11" fillId="13" borderId="10" xfId="0" quotePrefix="1" applyNumberFormat="1" applyFont="1" applyFill="1" applyBorder="1" applyAlignment="1">
      <alignment horizontal="right" wrapText="1"/>
    </xf>
    <xf numFmtId="43" fontId="29" fillId="0" borderId="22" xfId="7" applyFont="1" applyBorder="1" applyAlignment="1">
      <alignment horizontal="justify" vertical="center" wrapText="1"/>
    </xf>
    <xf numFmtId="43" fontId="29" fillId="0" borderId="35" xfId="7" applyFont="1" applyBorder="1" applyAlignment="1">
      <alignment horizontal="justify" vertical="center" wrapText="1"/>
    </xf>
    <xf numFmtId="4" fontId="29" fillId="0" borderId="28" xfId="4" applyNumberFormat="1" applyBorder="1" applyAlignment="1">
      <alignment horizontal="center" vertical="top"/>
    </xf>
    <xf numFmtId="0" fontId="41" fillId="0" borderId="38" xfId="4" applyFont="1" applyBorder="1" applyAlignment="1"/>
    <xf numFmtId="49" fontId="39" fillId="0" borderId="0" xfId="2" applyNumberFormat="1" applyFont="1" applyAlignment="1">
      <alignment horizontal="center" vertical="center" wrapText="1"/>
    </xf>
    <xf numFmtId="49" fontId="39" fillId="0" borderId="0" xfId="2" applyNumberFormat="1" applyFont="1" applyAlignment="1" applyProtection="1">
      <alignment horizontal="center" vertical="center"/>
      <protection locked="0"/>
    </xf>
    <xf numFmtId="0" fontId="2" fillId="2" borderId="0" xfId="0" applyFont="1" applyFill="1" applyAlignment="1">
      <alignment horizontal="left" wrapText="1"/>
    </xf>
    <xf numFmtId="0" fontId="16" fillId="16" borderId="0" xfId="0" applyFont="1" applyFill="1" applyAlignment="1">
      <alignment horizontal="left" vertical="top" wrapText="1"/>
    </xf>
    <xf numFmtId="0" fontId="16" fillId="16" borderId="0" xfId="0" applyFont="1" applyFill="1" applyAlignment="1">
      <alignment horizontal="center" vertical="top" wrapText="1"/>
    </xf>
    <xf numFmtId="0" fontId="18" fillId="18" borderId="0" xfId="0" applyFont="1" applyFill="1" applyAlignment="1">
      <alignment horizontal="right" vertical="top" wrapText="1"/>
    </xf>
    <xf numFmtId="4" fontId="14" fillId="13" borderId="58" xfId="0" applyNumberFormat="1" applyFont="1" applyFill="1" applyBorder="1" applyAlignment="1">
      <alignment horizontal="right" vertical="top" wrapText="1"/>
    </xf>
    <xf numFmtId="4" fontId="14" fillId="13" borderId="59" xfId="0" applyNumberFormat="1" applyFont="1" applyFill="1" applyBorder="1" applyAlignment="1">
      <alignment horizontal="right" vertical="top" wrapText="1"/>
    </xf>
    <xf numFmtId="4" fontId="19" fillId="19" borderId="0" xfId="0" applyNumberFormat="1" applyFont="1" applyFill="1" applyAlignment="1">
      <alignment horizontal="right" vertical="top" wrapText="1"/>
    </xf>
    <xf numFmtId="0" fontId="21" fillId="21" borderId="0" xfId="0" applyFont="1" applyFill="1" applyAlignment="1">
      <alignment horizontal="center" vertical="top" wrapText="1"/>
    </xf>
    <xf numFmtId="0" fontId="0" fillId="0" borderId="0" xfId="0"/>
    <xf numFmtId="0" fontId="3" fillId="3" borderId="0" xfId="0" applyFont="1" applyFill="1" applyAlignment="1">
      <alignment horizontal="center" wrapText="1"/>
    </xf>
    <xf numFmtId="0" fontId="11" fillId="10" borderId="58" xfId="0" applyFont="1" applyFill="1" applyBorder="1" applyAlignment="1">
      <alignment horizontal="left" vertical="top" wrapText="1"/>
    </xf>
    <xf numFmtId="0" fontId="11" fillId="10" borderId="59" xfId="0" applyFont="1" applyFill="1" applyBorder="1" applyAlignment="1">
      <alignment horizontal="left" vertical="top" wrapText="1"/>
    </xf>
    <xf numFmtId="0" fontId="13" fillId="12" borderId="58" xfId="0" applyFont="1" applyFill="1" applyBorder="1" applyAlignment="1">
      <alignment horizontal="right" vertical="top" wrapText="1"/>
    </xf>
    <xf numFmtId="0" fontId="13" fillId="12" borderId="59" xfId="0" applyFont="1" applyFill="1" applyBorder="1" applyAlignment="1">
      <alignment horizontal="right" vertical="top" wrapText="1"/>
    </xf>
    <xf numFmtId="0" fontId="11" fillId="11" borderId="58" xfId="0" applyFont="1" applyFill="1" applyBorder="1" applyAlignment="1">
      <alignment horizontal="center" vertical="top" wrapText="1"/>
    </xf>
    <xf numFmtId="0" fontId="11" fillId="11" borderId="59" xfId="0" applyFont="1" applyFill="1" applyBorder="1" applyAlignment="1">
      <alignment horizontal="center" vertical="top" wrapText="1"/>
    </xf>
    <xf numFmtId="0" fontId="29" fillId="0" borderId="0" xfId="2" applyFont="1" applyAlignment="1">
      <alignment horizontal="left" vertical="center"/>
    </xf>
    <xf numFmtId="49" fontId="40" fillId="0" borderId="0" xfId="2" applyNumberFormat="1" applyFont="1" applyAlignment="1">
      <alignment horizontal="center" vertical="center"/>
    </xf>
    <xf numFmtId="0" fontId="28" fillId="0" borderId="13" xfId="2" applyFont="1" applyBorder="1" applyAlignment="1">
      <alignment horizontal="right" vertical="center" wrapText="1"/>
    </xf>
    <xf numFmtId="10" fontId="28" fillId="0" borderId="13" xfId="3" applyNumberFormat="1" applyFont="1" applyBorder="1" applyAlignment="1">
      <alignment horizontal="center" vertical="center"/>
    </xf>
    <xf numFmtId="0" fontId="28" fillId="0" borderId="13" xfId="2" applyFont="1" applyBorder="1" applyAlignment="1">
      <alignment horizontal="right" vertical="center"/>
    </xf>
    <xf numFmtId="0" fontId="28" fillId="0" borderId="0" xfId="2" applyFont="1" applyAlignment="1">
      <alignment horizontal="right" vertical="center" wrapText="1"/>
    </xf>
    <xf numFmtId="0" fontId="27" fillId="24" borderId="13" xfId="2" applyFont="1" applyFill="1" applyBorder="1" applyAlignment="1">
      <alignment horizontal="left" vertical="center" wrapText="1"/>
    </xf>
    <xf numFmtId="0" fontId="29" fillId="0" borderId="0" xfId="2" applyFont="1" applyAlignment="1">
      <alignment horizontal="left" vertical="center" wrapText="1"/>
    </xf>
    <xf numFmtId="0" fontId="35" fillId="29" borderId="15" xfId="2" applyFont="1" applyFill="1" applyBorder="1" applyAlignment="1">
      <alignment horizontal="center" vertical="center" wrapText="1"/>
    </xf>
    <xf numFmtId="0" fontId="35" fillId="29" borderId="14" xfId="2" applyFont="1" applyFill="1" applyBorder="1" applyAlignment="1">
      <alignment horizontal="center" vertical="center" wrapText="1"/>
    </xf>
    <xf numFmtId="0" fontId="35" fillId="29" borderId="16" xfId="2" applyFont="1" applyFill="1" applyBorder="1" applyAlignment="1">
      <alignment horizontal="center" vertical="center" wrapText="1"/>
    </xf>
    <xf numFmtId="10" fontId="37" fillId="29" borderId="13" xfId="3" applyNumberFormat="1" applyFont="1" applyFill="1" applyBorder="1" applyAlignment="1">
      <alignment horizontal="center" vertical="center"/>
    </xf>
    <xf numFmtId="0" fontId="38" fillId="25" borderId="0" xfId="2" applyFont="1" applyFill="1" applyAlignment="1">
      <alignment horizontal="right"/>
    </xf>
    <xf numFmtId="0" fontId="32" fillId="24" borderId="13" xfId="2" applyFont="1" applyFill="1" applyBorder="1" applyAlignment="1">
      <alignment horizontal="center" vertical="center"/>
    </xf>
    <xf numFmtId="0" fontId="25" fillId="0" borderId="13" xfId="2" applyFont="1" applyBorder="1" applyAlignment="1">
      <alignment horizontal="right" vertical="center"/>
    </xf>
    <xf numFmtId="0" fontId="25" fillId="0" borderId="13" xfId="2" applyFont="1" applyBorder="1" applyAlignment="1">
      <alignment horizontal="center" vertical="center"/>
    </xf>
    <xf numFmtId="10" fontId="28" fillId="26" borderId="13" xfId="3" applyNumberFormat="1" applyFont="1" applyFill="1" applyBorder="1" applyAlignment="1">
      <alignment horizontal="center" vertical="center"/>
    </xf>
    <xf numFmtId="10" fontId="25" fillId="28" borderId="13" xfId="2" applyNumberFormat="1" applyFont="1" applyFill="1" applyBorder="1" applyAlignment="1" applyProtection="1">
      <alignment horizontal="center" vertical="center"/>
      <protection locked="0"/>
    </xf>
    <xf numFmtId="10" fontId="28" fillId="27" borderId="13" xfId="3" applyNumberFormat="1" applyFont="1" applyFill="1" applyBorder="1" applyAlignment="1">
      <alignment horizontal="center" vertical="center"/>
    </xf>
    <xf numFmtId="10" fontId="25" fillId="27" borderId="13" xfId="2" applyNumberFormat="1" applyFont="1" applyFill="1" applyBorder="1" applyAlignment="1" applyProtection="1">
      <alignment horizontal="center" vertical="center"/>
    </xf>
    <xf numFmtId="0" fontId="25" fillId="27" borderId="13" xfId="2" applyFont="1" applyFill="1" applyBorder="1" applyAlignment="1" applyProtection="1">
      <alignment horizontal="center" vertical="center"/>
    </xf>
    <xf numFmtId="0" fontId="25" fillId="28" borderId="13" xfId="2" applyFont="1" applyFill="1" applyBorder="1" applyAlignment="1" applyProtection="1">
      <alignment horizontal="center" vertical="center"/>
      <protection locked="0"/>
    </xf>
    <xf numFmtId="0" fontId="32" fillId="0" borderId="0" xfId="2" applyFont="1" applyAlignment="1">
      <alignment horizontal="center" vertical="center"/>
    </xf>
    <xf numFmtId="0" fontId="32" fillId="0" borderId="13" xfId="2" applyFont="1" applyBorder="1" applyAlignment="1">
      <alignment horizontal="center" vertical="center"/>
    </xf>
    <xf numFmtId="0" fontId="28" fillId="0" borderId="0" xfId="2" applyFont="1"/>
    <xf numFmtId="0" fontId="26" fillId="0" borderId="13" xfId="2" applyFont="1" applyBorder="1" applyAlignment="1" applyProtection="1">
      <alignment horizontal="center" vertical="center" wrapText="1"/>
      <protection locked="0"/>
    </xf>
    <xf numFmtId="0" fontId="28" fillId="0" borderId="13" xfId="2" applyFont="1" applyBorder="1" applyAlignment="1" applyProtection="1">
      <alignment horizontal="center" vertical="center" wrapText="1"/>
      <protection locked="0"/>
    </xf>
    <xf numFmtId="0" fontId="30" fillId="24" borderId="13" xfId="2" applyFont="1" applyFill="1" applyBorder="1" applyAlignment="1">
      <alignment horizontal="center" vertical="center"/>
    </xf>
    <xf numFmtId="0" fontId="28" fillId="0" borderId="14" xfId="2" applyFont="1" applyBorder="1" applyAlignment="1">
      <alignment horizontal="left" vertical="center"/>
    </xf>
    <xf numFmtId="49" fontId="25" fillId="0" borderId="15" xfId="2" applyNumberFormat="1" applyFont="1" applyBorder="1" applyAlignment="1">
      <alignment horizontal="left" vertical="center" wrapText="1"/>
    </xf>
    <xf numFmtId="49" fontId="25" fillId="0" borderId="14" xfId="2" applyNumberFormat="1" applyFont="1" applyBorder="1" applyAlignment="1">
      <alignment horizontal="left" vertical="center" wrapText="1"/>
    </xf>
    <xf numFmtId="49" fontId="28" fillId="0" borderId="15" xfId="2" applyNumberFormat="1" applyFont="1" applyBorder="1" applyAlignment="1">
      <alignment horizontal="left" vertical="center" wrapText="1"/>
    </xf>
    <xf numFmtId="49" fontId="28" fillId="0" borderId="14" xfId="2" applyNumberFormat="1" applyFont="1" applyBorder="1" applyAlignment="1">
      <alignment horizontal="left" vertical="center" wrapText="1"/>
    </xf>
    <xf numFmtId="49" fontId="28" fillId="0" borderId="16" xfId="2" applyNumberFormat="1" applyFont="1" applyBorder="1" applyAlignment="1">
      <alignment horizontal="left" vertical="center" wrapText="1"/>
    </xf>
    <xf numFmtId="0" fontId="31" fillId="0" borderId="15" xfId="2" applyFont="1" applyBorder="1" applyAlignment="1">
      <alignment horizontal="left" vertical="center" wrapText="1"/>
    </xf>
    <xf numFmtId="0" fontId="31" fillId="0" borderId="14" xfId="2" applyFont="1" applyBorder="1" applyAlignment="1">
      <alignment horizontal="left" vertical="center" wrapText="1"/>
    </xf>
    <xf numFmtId="0" fontId="31" fillId="0" borderId="16" xfId="2" applyFont="1" applyBorder="1" applyAlignment="1">
      <alignment horizontal="left" vertical="center" wrapText="1"/>
    </xf>
    <xf numFmtId="0" fontId="28" fillId="0" borderId="13" xfId="2" applyFont="1" applyBorder="1" applyAlignment="1" applyProtection="1">
      <alignment horizontal="right" vertical="center" wrapText="1"/>
    </xf>
    <xf numFmtId="0" fontId="27" fillId="24" borderId="13" xfId="2" applyFont="1" applyFill="1" applyBorder="1" applyAlignment="1" applyProtection="1">
      <alignment horizontal="left" vertical="center" wrapText="1"/>
    </xf>
    <xf numFmtId="0" fontId="29" fillId="0" borderId="0" xfId="2" applyFont="1" applyFill="1" applyAlignment="1">
      <alignment horizontal="left" vertical="center" wrapText="1"/>
    </xf>
    <xf numFmtId="10" fontId="28" fillId="0" borderId="13" xfId="3" applyNumberFormat="1" applyFont="1" applyBorder="1" applyAlignment="1" applyProtection="1">
      <alignment horizontal="center" vertical="center"/>
    </xf>
    <xf numFmtId="0" fontId="28" fillId="0" borderId="13" xfId="2" applyFont="1" applyBorder="1" applyAlignment="1" applyProtection="1">
      <alignment horizontal="right" vertical="center"/>
    </xf>
    <xf numFmtId="0" fontId="35" fillId="29" borderId="13" xfId="2" applyFont="1" applyFill="1" applyBorder="1" applyAlignment="1" applyProtection="1">
      <alignment horizontal="center" vertical="center" wrapText="1"/>
    </xf>
    <xf numFmtId="10" fontId="37" fillId="29" borderId="15" xfId="3" applyNumberFormat="1" applyFont="1" applyFill="1" applyBorder="1" applyAlignment="1" applyProtection="1">
      <alignment horizontal="center" vertical="center"/>
    </xf>
    <xf numFmtId="10" fontId="37" fillId="29" borderId="16" xfId="3" applyNumberFormat="1" applyFont="1" applyFill="1" applyBorder="1" applyAlignment="1" applyProtection="1">
      <alignment horizontal="center" vertical="center"/>
    </xf>
    <xf numFmtId="0" fontId="38" fillId="25" borderId="0" xfId="2" applyFont="1" applyFill="1" applyAlignment="1" applyProtection="1">
      <alignment horizontal="right"/>
    </xf>
    <xf numFmtId="0" fontId="32" fillId="24" borderId="13" xfId="2" applyFont="1" applyFill="1" applyBorder="1" applyAlignment="1" applyProtection="1">
      <alignment horizontal="center" vertical="center"/>
    </xf>
    <xf numFmtId="0" fontId="25" fillId="0" borderId="13" xfId="2" applyFont="1" applyBorder="1" applyAlignment="1" applyProtection="1">
      <alignment horizontal="right" vertical="center"/>
    </xf>
    <xf numFmtId="0" fontId="25" fillId="0" borderId="13" xfId="2" applyFont="1" applyBorder="1" applyAlignment="1" applyProtection="1">
      <alignment horizontal="center" vertical="center"/>
    </xf>
    <xf numFmtId="10" fontId="28" fillId="26" borderId="13" xfId="3" applyNumberFormat="1" applyFont="1" applyFill="1" applyBorder="1" applyAlignment="1" applyProtection="1">
      <alignment horizontal="center" vertical="center"/>
    </xf>
    <xf numFmtId="10" fontId="28" fillId="27" borderId="13" xfId="3" applyNumberFormat="1" applyFont="1" applyFill="1" applyBorder="1" applyAlignment="1" applyProtection="1">
      <alignment horizontal="center" vertical="center"/>
    </xf>
    <xf numFmtId="0" fontId="32" fillId="0" borderId="0" xfId="2" applyFont="1" applyAlignment="1" applyProtection="1">
      <alignment horizontal="center" vertical="center"/>
    </xf>
    <xf numFmtId="0" fontId="32" fillId="0" borderId="13" xfId="2" applyFont="1" applyBorder="1" applyAlignment="1" applyProtection="1">
      <alignment horizontal="center" vertical="center"/>
    </xf>
    <xf numFmtId="0" fontId="41" fillId="24" borderId="13" xfId="2" applyFont="1" applyFill="1" applyBorder="1" applyAlignment="1">
      <alignment horizontal="center" vertical="center" wrapText="1"/>
    </xf>
    <xf numFmtId="49" fontId="25" fillId="0" borderId="13" xfId="2" applyNumberFormat="1" applyFont="1" applyBorder="1" applyAlignment="1">
      <alignment horizontal="left" vertical="center" wrapText="1"/>
    </xf>
    <xf numFmtId="49" fontId="28" fillId="0" borderId="13" xfId="2" applyNumberFormat="1" applyFont="1" applyBorder="1" applyAlignment="1">
      <alignment horizontal="left" vertical="center" wrapText="1"/>
    </xf>
    <xf numFmtId="0" fontId="31" fillId="0" borderId="13" xfId="2" applyFont="1" applyBorder="1" applyAlignment="1">
      <alignment horizontal="left" vertical="center" wrapText="1"/>
    </xf>
    <xf numFmtId="0" fontId="29" fillId="0" borderId="0" xfId="0" applyFont="1" applyAlignment="1">
      <alignment horizontal="left" vertical="center" wrapText="1"/>
    </xf>
    <xf numFmtId="0" fontId="15" fillId="15" borderId="12" xfId="0" applyFont="1" applyFill="1" applyBorder="1" applyAlignment="1">
      <alignment horizontal="left" vertical="top" wrapText="1"/>
    </xf>
    <xf numFmtId="0" fontId="15" fillId="23" borderId="0" xfId="0" applyFont="1" applyFill="1" applyAlignment="1">
      <alignment horizontal="right" vertical="top" wrapText="1"/>
    </xf>
    <xf numFmtId="0" fontId="23" fillId="23" borderId="0" xfId="0" applyFont="1" applyFill="1" applyAlignment="1">
      <alignment horizontal="right" vertical="top" wrapText="1"/>
    </xf>
    <xf numFmtId="0" fontId="2" fillId="23" borderId="12" xfId="0" applyFont="1" applyFill="1" applyBorder="1" applyAlignment="1">
      <alignment horizontal="left" vertical="top" wrapText="1"/>
    </xf>
    <xf numFmtId="0" fontId="11" fillId="22" borderId="12" xfId="0" applyFont="1" applyFill="1" applyBorder="1" applyAlignment="1">
      <alignment horizontal="left" vertical="top" wrapText="1"/>
    </xf>
    <xf numFmtId="0" fontId="15" fillId="14" borderId="12" xfId="0" applyFont="1" applyFill="1" applyBorder="1" applyAlignment="1">
      <alignment horizontal="left" vertical="top" wrapText="1"/>
    </xf>
    <xf numFmtId="0" fontId="39" fillId="0" borderId="0" xfId="0" applyFont="1" applyAlignment="1">
      <alignment horizontal="center" vertical="center"/>
    </xf>
    <xf numFmtId="0" fontId="2" fillId="23" borderId="0" xfId="0" applyFont="1" applyFill="1" applyAlignment="1">
      <alignment horizontal="left" vertical="top" wrapText="1"/>
    </xf>
    <xf numFmtId="0" fontId="10" fillId="23" borderId="0" xfId="0" applyFont="1" applyFill="1" applyAlignment="1">
      <alignment horizontal="left" vertical="top" wrapText="1"/>
    </xf>
    <xf numFmtId="0" fontId="2" fillId="23" borderId="0" xfId="0" applyFont="1" applyFill="1" applyAlignment="1">
      <alignment horizontal="center" wrapText="1"/>
    </xf>
    <xf numFmtId="0" fontId="24" fillId="30" borderId="21" xfId="5" applyFont="1" applyFill="1" applyBorder="1" applyAlignment="1">
      <alignment horizontal="center" vertical="center"/>
    </xf>
    <xf numFmtId="0" fontId="24" fillId="30" borderId="22" xfId="5" applyFont="1" applyFill="1" applyBorder="1" applyAlignment="1">
      <alignment horizontal="center" vertical="center"/>
    </xf>
    <xf numFmtId="0" fontId="24" fillId="30" borderId="23" xfId="5" applyFont="1" applyFill="1" applyBorder="1" applyAlignment="1">
      <alignment horizontal="center" vertical="center"/>
    </xf>
    <xf numFmtId="0" fontId="24" fillId="30" borderId="24" xfId="5" applyFont="1" applyFill="1" applyBorder="1" applyAlignment="1">
      <alignment horizontal="center" vertical="center"/>
    </xf>
    <xf numFmtId="0" fontId="24" fillId="30" borderId="25" xfId="5" applyFont="1" applyFill="1" applyBorder="1" applyAlignment="1">
      <alignment horizontal="center" vertical="center"/>
    </xf>
    <xf numFmtId="0" fontId="42" fillId="30" borderId="0" xfId="5" applyFont="1" applyFill="1" applyAlignment="1">
      <alignment horizontal="center"/>
    </xf>
    <xf numFmtId="0" fontId="24" fillId="0" borderId="18" xfId="5" applyFont="1" applyBorder="1" applyAlignment="1">
      <alignment horizontal="center" vertical="center"/>
    </xf>
    <xf numFmtId="0" fontId="24" fillId="0" borderId="21" xfId="5" applyFont="1" applyBorder="1" applyAlignment="1">
      <alignment horizontal="center" vertical="center"/>
    </xf>
    <xf numFmtId="0" fontId="24" fillId="0" borderId="19" xfId="5" applyFont="1" applyBorder="1" applyAlignment="1">
      <alignment horizontal="center" vertical="center" wrapText="1"/>
    </xf>
    <xf numFmtId="0" fontId="24" fillId="0" borderId="22" xfId="5" applyFont="1" applyBorder="1" applyAlignment="1">
      <alignment horizontal="center" vertical="center" wrapText="1"/>
    </xf>
    <xf numFmtId="0" fontId="24" fillId="31" borderId="19" xfId="5" applyFont="1" applyFill="1" applyBorder="1" applyAlignment="1">
      <alignment horizontal="center"/>
    </xf>
    <xf numFmtId="0" fontId="24" fillId="31" borderId="20" xfId="5" applyFont="1" applyFill="1" applyBorder="1" applyAlignment="1">
      <alignment horizontal="center"/>
    </xf>
    <xf numFmtId="0" fontId="42" fillId="30" borderId="0" xfId="5" applyFont="1" applyFill="1" applyAlignment="1">
      <alignment horizontal="center" vertical="center"/>
    </xf>
    <xf numFmtId="0" fontId="24" fillId="31" borderId="19" xfId="5" applyFont="1" applyFill="1" applyBorder="1" applyAlignment="1">
      <alignment horizontal="center" vertical="center"/>
    </xf>
    <xf numFmtId="0" fontId="24" fillId="31" borderId="20" xfId="5" applyFont="1" applyFill="1" applyBorder="1" applyAlignment="1">
      <alignment horizontal="center" vertical="center"/>
    </xf>
    <xf numFmtId="0" fontId="44" fillId="32" borderId="27" xfId="4" applyFont="1" applyFill="1" applyBorder="1" applyAlignment="1">
      <alignment horizontal="center" vertical="center" wrapText="1"/>
    </xf>
    <xf numFmtId="0" fontId="44" fillId="32" borderId="28" xfId="4" applyFont="1" applyFill="1" applyBorder="1" applyAlignment="1">
      <alignment horizontal="center" vertical="center" wrapText="1"/>
    </xf>
    <xf numFmtId="0" fontId="44" fillId="32" borderId="38" xfId="4" applyFont="1" applyFill="1" applyBorder="1" applyAlignment="1">
      <alignment horizontal="center" vertical="center" wrapText="1"/>
    </xf>
    <xf numFmtId="0" fontId="33" fillId="32" borderId="29" xfId="4" applyFont="1" applyFill="1" applyBorder="1" applyAlignment="1">
      <alignment horizontal="center" vertical="center" wrapText="1"/>
    </xf>
    <xf numFmtId="0" fontId="33" fillId="32" borderId="0" xfId="4" applyFont="1" applyFill="1" applyAlignment="1">
      <alignment horizontal="center" vertical="center" wrapText="1"/>
    </xf>
    <xf numFmtId="0" fontId="33" fillId="32" borderId="39" xfId="4" applyFont="1" applyFill="1" applyBorder="1" applyAlignment="1">
      <alignment horizontal="center" vertical="center" wrapText="1"/>
    </xf>
    <xf numFmtId="0" fontId="43" fillId="32" borderId="27" xfId="4" applyFont="1" applyFill="1" applyBorder="1" applyAlignment="1">
      <alignment horizontal="right" wrapText="1"/>
    </xf>
    <xf numFmtId="0" fontId="43" fillId="32" borderId="28" xfId="4" applyFont="1" applyFill="1" applyBorder="1" applyAlignment="1">
      <alignment horizontal="right" wrapText="1"/>
    </xf>
    <xf numFmtId="0" fontId="41" fillId="32" borderId="29" xfId="4" applyFont="1" applyFill="1" applyBorder="1" applyAlignment="1">
      <alignment horizontal="center" vertical="center" wrapText="1"/>
    </xf>
    <xf numFmtId="0" fontId="41" fillId="32" borderId="0" xfId="4" applyFont="1" applyFill="1" applyBorder="1" applyAlignment="1">
      <alignment horizontal="center" vertical="center" wrapText="1"/>
    </xf>
    <xf numFmtId="0" fontId="41" fillId="32" borderId="39" xfId="4" applyFont="1" applyFill="1" applyBorder="1" applyAlignment="1">
      <alignment horizontal="center" vertical="center" wrapText="1"/>
    </xf>
    <xf numFmtId="0" fontId="44" fillId="30" borderId="30" xfId="4" applyFont="1" applyFill="1" applyBorder="1" applyAlignment="1">
      <alignment horizontal="center" vertical="center" wrapText="1"/>
    </xf>
    <xf numFmtId="0" fontId="44" fillId="30" borderId="31" xfId="4" applyFont="1" applyFill="1" applyBorder="1" applyAlignment="1">
      <alignment horizontal="center" vertical="center" wrapText="1"/>
    </xf>
    <xf numFmtId="0" fontId="23" fillId="33" borderId="36" xfId="4" applyFont="1" applyFill="1" applyBorder="1" applyAlignment="1">
      <alignment horizontal="right" vertical="center"/>
    </xf>
    <xf numFmtId="0" fontId="23" fillId="33" borderId="37" xfId="4" applyFont="1" applyFill="1" applyBorder="1" applyAlignment="1">
      <alignment horizontal="right" vertical="center"/>
    </xf>
    <xf numFmtId="0" fontId="15" fillId="23" borderId="0" xfId="0" applyFont="1" applyFill="1" applyAlignment="1">
      <alignment horizontal="center" vertical="top" wrapText="1"/>
    </xf>
    <xf numFmtId="0" fontId="10" fillId="23" borderId="0" xfId="0" applyFont="1" applyFill="1" applyAlignment="1">
      <alignment horizontal="right" vertical="center" wrapText="1"/>
    </xf>
    <xf numFmtId="0" fontId="10" fillId="23" borderId="0" xfId="0" applyFont="1" applyFill="1" applyAlignment="1">
      <alignment horizontal="left" vertical="center" wrapText="1"/>
    </xf>
    <xf numFmtId="4" fontId="10" fillId="23" borderId="0" xfId="0" applyNumberFormat="1" applyFont="1" applyFill="1" applyAlignment="1">
      <alignment horizontal="right" vertical="center" wrapText="1"/>
    </xf>
    <xf numFmtId="0" fontId="2" fillId="23" borderId="0" xfId="0" applyFont="1" applyFill="1" applyAlignment="1">
      <alignment horizontal="left" wrapText="1"/>
    </xf>
    <xf numFmtId="0" fontId="10" fillId="23" borderId="0" xfId="0" applyFont="1" applyFill="1" applyAlignment="1">
      <alignment horizontal="center" vertical="top" wrapText="1"/>
    </xf>
    <xf numFmtId="0" fontId="2" fillId="23" borderId="0" xfId="0" applyFont="1" applyFill="1" applyAlignment="1">
      <alignment horizontal="center" vertical="center" wrapText="1"/>
    </xf>
    <xf numFmtId="0" fontId="0" fillId="0" borderId="0" xfId="0" applyAlignment="1">
      <alignment vertical="center"/>
    </xf>
  </cellXfs>
  <cellStyles count="8">
    <cellStyle name="Normal" xfId="0" builtinId="0"/>
    <cellStyle name="Normal 2" xfId="2"/>
    <cellStyle name="Normal 3 2" xfId="5"/>
    <cellStyle name="Normal 61" xfId="4"/>
    <cellStyle name="Porcentagem" xfId="1" builtinId="5"/>
    <cellStyle name="Porcentagem 2" xfId="3"/>
    <cellStyle name="Porcentagem 2 2" xfId="6"/>
    <cellStyle name="Vírgula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895350</xdr:colOff>
      <xdr:row>0</xdr:row>
      <xdr:rowOff>142875</xdr:rowOff>
    </xdr:from>
    <xdr:to>
      <xdr:col>0</xdr:col>
      <xdr:colOff>2143125</xdr:colOff>
      <xdr:row>0</xdr:row>
      <xdr:rowOff>1112574</xdr:rowOff>
    </xdr:to>
    <xdr:pic>
      <xdr:nvPicPr>
        <xdr:cNvPr id="2" name="Imagem 1">
          <a:extLst>
            <a:ext uri="{FF2B5EF4-FFF2-40B4-BE49-F238E27FC236}">
              <a16:creationId xmlns="" xmlns:a16="http://schemas.microsoft.com/office/drawing/2014/main" id="{40DBA543-DC4C-71CA-D56F-16721FA52A83}"/>
            </a:ext>
          </a:extLst>
        </xdr:cNvPr>
        <xdr:cNvPicPr>
          <a:picLocks noChangeAspect="1"/>
        </xdr:cNvPicPr>
      </xdr:nvPicPr>
      <xdr:blipFill>
        <a:blip xmlns:r="http://schemas.openxmlformats.org/officeDocument/2006/relationships" r:embed="rId1"/>
        <a:stretch>
          <a:fillRect/>
        </a:stretch>
      </xdr:blipFill>
      <xdr:spPr>
        <a:xfrm>
          <a:off x="895350" y="142875"/>
          <a:ext cx="1247775" cy="969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809625</xdr:colOff>
      <xdr:row>0</xdr:row>
      <xdr:rowOff>161925</xdr:rowOff>
    </xdr:from>
    <xdr:to>
      <xdr:col>0</xdr:col>
      <xdr:colOff>2057400</xdr:colOff>
      <xdr:row>0</xdr:row>
      <xdr:rowOff>1131624</xdr:rowOff>
    </xdr:to>
    <xdr:pic>
      <xdr:nvPicPr>
        <xdr:cNvPr id="2" name="Imagem 1">
          <a:extLst>
            <a:ext uri="{FF2B5EF4-FFF2-40B4-BE49-F238E27FC236}">
              <a16:creationId xmlns="" xmlns:a16="http://schemas.microsoft.com/office/drawing/2014/main" id="{40DBA543-DC4C-71CA-D56F-16721FA52A83}"/>
            </a:ext>
          </a:extLst>
        </xdr:cNvPr>
        <xdr:cNvPicPr>
          <a:picLocks noChangeAspect="1"/>
        </xdr:cNvPicPr>
      </xdr:nvPicPr>
      <xdr:blipFill>
        <a:blip xmlns:r="http://schemas.openxmlformats.org/officeDocument/2006/relationships" r:embed="rId1"/>
        <a:stretch>
          <a:fillRect/>
        </a:stretch>
      </xdr:blipFill>
      <xdr:spPr>
        <a:xfrm>
          <a:off x="809625" y="161925"/>
          <a:ext cx="1247775" cy="9696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809625</xdr:colOff>
      <xdr:row>0</xdr:row>
      <xdr:rowOff>161925</xdr:rowOff>
    </xdr:from>
    <xdr:to>
      <xdr:col>0</xdr:col>
      <xdr:colOff>2057400</xdr:colOff>
      <xdr:row>0</xdr:row>
      <xdr:rowOff>1131624</xdr:rowOff>
    </xdr:to>
    <xdr:pic>
      <xdr:nvPicPr>
        <xdr:cNvPr id="2" name="Imagem 1">
          <a:extLst>
            <a:ext uri="{FF2B5EF4-FFF2-40B4-BE49-F238E27FC236}">
              <a16:creationId xmlns="" xmlns:a16="http://schemas.microsoft.com/office/drawing/2014/main" id="{40DBA543-DC4C-71CA-D56F-16721FA52A83}"/>
            </a:ext>
          </a:extLst>
        </xdr:cNvPr>
        <xdr:cNvPicPr>
          <a:picLocks noChangeAspect="1"/>
        </xdr:cNvPicPr>
      </xdr:nvPicPr>
      <xdr:blipFill>
        <a:blip xmlns:r="http://schemas.openxmlformats.org/officeDocument/2006/relationships" r:embed="rId1"/>
        <a:stretch>
          <a:fillRect/>
        </a:stretch>
      </xdr:blipFill>
      <xdr:spPr>
        <a:xfrm>
          <a:off x="809625" y="161925"/>
          <a:ext cx="1247775" cy="9696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73269</xdr:colOff>
      <xdr:row>0</xdr:row>
      <xdr:rowOff>87923</xdr:rowOff>
    </xdr:from>
    <xdr:to>
      <xdr:col>1</xdr:col>
      <xdr:colOff>102577</xdr:colOff>
      <xdr:row>1</xdr:row>
      <xdr:rowOff>14654</xdr:rowOff>
    </xdr:to>
    <xdr:sp macro="" textlink="">
      <xdr:nvSpPr>
        <xdr:cNvPr id="2" name="CaixaDeTexto 1">
          <a:extLst>
            <a:ext uri="{FF2B5EF4-FFF2-40B4-BE49-F238E27FC236}">
              <a16:creationId xmlns="" xmlns:a16="http://schemas.microsoft.com/office/drawing/2014/main" id="{00000000-0008-0000-0500-000002000000}"/>
            </a:ext>
          </a:extLst>
        </xdr:cNvPr>
        <xdr:cNvSpPr txBox="1"/>
      </xdr:nvSpPr>
      <xdr:spPr>
        <a:xfrm>
          <a:off x="73269" y="87923"/>
          <a:ext cx="1058008" cy="1003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i="1"/>
            <a:t>TIMBRE OU LOGOMARCA DA LICITANTE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90948</xdr:colOff>
      <xdr:row>0</xdr:row>
      <xdr:rowOff>895350</xdr:rowOff>
    </xdr:to>
    <xdr:pic>
      <xdr:nvPicPr>
        <xdr:cNvPr id="2" name="Imagem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57150"/>
          <a:ext cx="1081548" cy="838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biano\Downloads\10039\ca_arqs\eletrica\e0104500.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m11\publico\WINDOWS\TEMP\B5348E-LM001_R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u-a\01-md-2005\EQUIP\MAQUINAS\I0201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rcia\Receita%20Federal%20-%20RJ\Preg&#227;o%203-2013%20-%20Ag.%20Modelo%20B%20Pirai%20e%20Resende\EDITAL%201-2013-%20ADAPTACAO%20PROJETO%20BASICO%20-%20AGENCIA%20MODELO\ANEXO%20V%20-%20PLANILHA%20DE%20OR&#199;AMENTO%20E%20CRONOGRAM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linux\comercial\WINDOWS\Desktop\obras\boca%20rio\planilha\WINDOWS\Desktop\obras\camacari\OR&#199;AMENT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EPRO\OBRAS%20E%20SERVI&#199;OS\VIT&#211;RIA\Aquivo%20Cidade%20Alta\Moderniza&#231;&#227;o%202015\Ar%20condicionado\TR%20e%20or&#231;amento-base\WINDOWS\Desktop\obras\boca%20rio\planilha\WINDOWS\Desktop\obras\camacari\OR&#199;AMENT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JUSTI&#199;A%20FEDERAL\Predio%20Sede%20%20Vitoria%20ES%20-%202009\Justi&#231;a%20Federal%201&#170;%20Instancia\PLANILHA%20OR&#199;AMENTARIA\Or&#231;amento\JFES_Planilha_Orc_Rev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ERGÊNCIA"/>
      <sheetName val="CAPA"/>
      <sheetName val="Controle"/>
      <sheetName val="LOJAS"/>
      <sheetName val="CONDOMINOS"/>
      <sheetName val="QUADROS DE DISTRIBUIÇÃO"/>
      <sheetName val="BARRAMENTO BLINDADO"/>
      <sheetName val="TRANSFORMADORES"/>
      <sheetName val="GERAL ORIGINAL"/>
      <sheetName val="GERAL POR ITENS"/>
      <sheetName val="MOTORES"/>
      <sheetName val="ANTIGO COND"/>
      <sheetName val="ANTIGO GERAL"/>
      <sheetName val="H_MOT"/>
      <sheetName val="C_MOT"/>
    </sheetNames>
    <sheetDataSet>
      <sheetData sheetId="0" refreshError="1">
        <row r="2">
          <cell r="A2" t="str">
            <v>TABELA DE CARGAS – POR TRANSFORMADOR/PBT EM EMERGÊNCIA</v>
          </cell>
        </row>
        <row r="4">
          <cell r="A4" t="str">
            <v>TRANSFORMADOR 1.1 – PBT-1.1 EM EMERGÊNCIA</v>
          </cell>
        </row>
        <row r="6">
          <cell r="A6" t="str">
            <v>FINALIDADE</v>
          </cell>
          <cell r="B6" t="str">
            <v>POT. UNIT. (kW)</v>
          </cell>
          <cell r="C6" t="str">
            <v>POT. UNIT. (CV)</v>
          </cell>
          <cell r="D6" t="str">
            <v>T I P O</v>
          </cell>
          <cell r="E6" t="str">
            <v>POT-M (KW)</v>
          </cell>
          <cell r="F6" t="str">
            <v>FP- M</v>
          </cell>
          <cell r="G6" t="str">
            <v>QTDE.</v>
          </cell>
          <cell r="H6" t="str">
            <v>PÓLOS</v>
          </cell>
          <cell r="I6" t="str">
            <v>F.D.</v>
          </cell>
          <cell r="J6" t="str">
            <v>F.P.</v>
          </cell>
          <cell r="K6" t="str">
            <v>POT. INSTALADA (kW)</v>
          </cell>
          <cell r="L6" t="str">
            <v>POT. INSTALADA (kVA)</v>
          </cell>
          <cell r="M6" t="str">
            <v>POT. DEMANDADA (kW)</v>
          </cell>
          <cell r="N6" t="str">
            <v>POT. DEMANDADA (kVA)</v>
          </cell>
        </row>
        <row r="7">
          <cell r="A7" t="str">
            <v>BARRAMENTO BLINDADO BB1.1/1.3 – ILUMINAÇÃO HALL</v>
          </cell>
          <cell r="B7">
            <v>123.78</v>
          </cell>
          <cell r="E7" t="e">
            <v>#N/A</v>
          </cell>
          <cell r="F7" t="e">
            <v>#N/A</v>
          </cell>
          <cell r="G7">
            <v>1</v>
          </cell>
          <cell r="I7">
            <v>0.71596423332687886</v>
          </cell>
          <cell r="J7">
            <v>0.97999999999999976</v>
          </cell>
          <cell r="K7">
            <v>123.78</v>
          </cell>
          <cell r="L7">
            <v>126.30612244897962</v>
          </cell>
          <cell r="M7">
            <v>88.622052801201065</v>
          </cell>
          <cell r="N7">
            <v>90.430666123674584</v>
          </cell>
        </row>
        <row r="8">
          <cell r="A8" t="str">
            <v>QD-B1-3S</v>
          </cell>
          <cell r="B8">
            <v>140.32509426511928</v>
          </cell>
          <cell r="E8" t="e">
            <v>#N/A</v>
          </cell>
          <cell r="F8" t="e">
            <v>#N/A</v>
          </cell>
          <cell r="G8">
            <v>1</v>
          </cell>
          <cell r="I8">
            <v>1</v>
          </cell>
          <cell r="J8">
            <v>0.77296462798671983</v>
          </cell>
          <cell r="K8">
            <v>140.32509426511928</v>
          </cell>
          <cell r="L8">
            <v>181.54141752982022</v>
          </cell>
          <cell r="M8">
            <v>140.32509426511928</v>
          </cell>
          <cell r="N8">
            <v>181.54141752982022</v>
          </cell>
        </row>
        <row r="9">
          <cell r="A9" t="str">
            <v>NO BREAK</v>
          </cell>
          <cell r="B9">
            <v>30</v>
          </cell>
          <cell r="G9">
            <v>2</v>
          </cell>
          <cell r="I9">
            <v>0.5</v>
          </cell>
          <cell r="J9">
            <v>1</v>
          </cell>
          <cell r="K9">
            <v>60</v>
          </cell>
          <cell r="L9">
            <v>60</v>
          </cell>
          <cell r="M9">
            <v>30</v>
          </cell>
          <cell r="N9">
            <v>30</v>
          </cell>
        </row>
        <row r="10">
          <cell r="A10" t="str">
            <v>TOTAL</v>
          </cell>
          <cell r="I10">
            <v>0.79896043489677604</v>
          </cell>
          <cell r="J10">
            <v>0.85752015197356957</v>
          </cell>
          <cell r="K10">
            <v>324.10509426511931</v>
          </cell>
          <cell r="L10">
            <v>367.84753997879983</v>
          </cell>
          <cell r="M10">
            <v>258.94714706632033</v>
          </cell>
          <cell r="N10">
            <v>301.97208365349479</v>
          </cell>
        </row>
        <row r="12">
          <cell r="A12" t="str">
            <v>RESUMO GERAL:</v>
          </cell>
          <cell r="B12" t="str">
            <v>kW</v>
          </cell>
          <cell r="C12" t="str">
            <v>kVA</v>
          </cell>
        </row>
        <row r="13">
          <cell r="A13" t="str">
            <v>DEMANDAS</v>
          </cell>
          <cell r="B13">
            <v>258.94714706632033</v>
          </cell>
          <cell r="C13">
            <v>301.97208365349479</v>
          </cell>
        </row>
        <row r="14">
          <cell r="A14" t="str">
            <v>RESERVA     (%)</v>
          </cell>
          <cell r="B14">
            <v>0.2</v>
          </cell>
        </row>
        <row r="15">
          <cell r="A15" t="str">
            <v>FATOR DE SIMULTANEIDADE</v>
          </cell>
          <cell r="B15">
            <v>1</v>
          </cell>
        </row>
        <row r="17">
          <cell r="A17" t="str">
            <v xml:space="preserve">DEMANDA FINAL </v>
          </cell>
          <cell r="B17">
            <v>310.73657647958436</v>
          </cell>
          <cell r="C17">
            <v>362.36650038419373</v>
          </cell>
        </row>
        <row r="19">
          <cell r="A19" t="str">
            <v>TENSÃO (V)</v>
          </cell>
          <cell r="B19">
            <v>380</v>
          </cell>
          <cell r="C19" t="str">
            <v>V</v>
          </cell>
        </row>
        <row r="20">
          <cell r="A20" t="str">
            <v>CORRENTE (A)</v>
          </cell>
          <cell r="B20">
            <v>550.55893826872864</v>
          </cell>
          <cell r="C20" t="str">
            <v>A</v>
          </cell>
        </row>
        <row r="21">
          <cell r="A21" t="str">
            <v>DISJUNTOR GERAL</v>
          </cell>
          <cell r="B21">
            <v>2500</v>
          </cell>
          <cell r="C21" t="str">
            <v>A</v>
          </cell>
        </row>
        <row r="23">
          <cell r="A23" t="str">
            <v>TRANSFORMADOR DE 1500KVA</v>
          </cell>
        </row>
        <row r="27">
          <cell r="A27" t="str">
            <v>TRANSFORMADOR 1.2 – PBT-1.2 EM EMERGÊNCIA</v>
          </cell>
        </row>
        <row r="29">
          <cell r="A29" t="str">
            <v>FINALIDADE</v>
          </cell>
          <cell r="B29" t="str">
            <v>POT. UNIT. (kW)</v>
          </cell>
          <cell r="C29" t="str">
            <v>POT. UNIT. (CV)</v>
          </cell>
          <cell r="D29" t="str">
            <v>T I P O</v>
          </cell>
          <cell r="E29" t="str">
            <v>POT-M (KW)</v>
          </cell>
          <cell r="F29" t="str">
            <v>FP- M</v>
          </cell>
          <cell r="G29" t="str">
            <v>QTDE.</v>
          </cell>
          <cell r="H29" t="str">
            <v>PÓLOS</v>
          </cell>
          <cell r="I29" t="str">
            <v>F.D.</v>
          </cell>
          <cell r="J29" t="str">
            <v>F.P.</v>
          </cell>
          <cell r="K29" t="str">
            <v>POT. INSTALADA (kW)</v>
          </cell>
          <cell r="L29" t="str">
            <v>POT. INSTALADA (kVA)</v>
          </cell>
          <cell r="M29" t="str">
            <v>POT. DEMANDADA (kW)</v>
          </cell>
          <cell r="N29" t="str">
            <v>POT. DEMANDADA (kVA)</v>
          </cell>
        </row>
        <row r="30">
          <cell r="A30" t="str">
            <v>ELEVADORES SUBSOLO</v>
          </cell>
          <cell r="B30">
            <v>20</v>
          </cell>
          <cell r="E30" t="e">
            <v>#N/A</v>
          </cell>
          <cell r="F30" t="e">
            <v>#N/A</v>
          </cell>
          <cell r="G30">
            <v>2</v>
          </cell>
          <cell r="I30">
            <v>0</v>
          </cell>
          <cell r="J30">
            <v>0.8</v>
          </cell>
          <cell r="K30">
            <v>40</v>
          </cell>
          <cell r="L30">
            <v>50</v>
          </cell>
          <cell r="M30">
            <v>0</v>
          </cell>
          <cell r="N30">
            <v>0</v>
          </cell>
        </row>
        <row r="31">
          <cell r="A31" t="str">
            <v>ILUMINAÇÃO E COMANDO ELEVADORES SUBSOLO</v>
          </cell>
          <cell r="B31">
            <v>1.3</v>
          </cell>
          <cell r="E31" t="e">
            <v>#N/A</v>
          </cell>
          <cell r="F31" t="e">
            <v>#N/A</v>
          </cell>
          <cell r="G31">
            <v>1</v>
          </cell>
          <cell r="I31">
            <v>0.74</v>
          </cell>
          <cell r="J31">
            <v>0.8</v>
          </cell>
          <cell r="K31">
            <v>1.3</v>
          </cell>
          <cell r="L31">
            <v>1.625</v>
          </cell>
          <cell r="M31">
            <v>0.96199999999999997</v>
          </cell>
          <cell r="N31">
            <v>1.2024999999999999</v>
          </cell>
        </row>
        <row r="32">
          <cell r="A32" t="str">
            <v>ELEVADORES GARAGEM</v>
          </cell>
          <cell r="B32">
            <v>20</v>
          </cell>
          <cell r="E32" t="e">
            <v>#N/A</v>
          </cell>
          <cell r="F32" t="e">
            <v>#N/A</v>
          </cell>
          <cell r="G32">
            <v>2</v>
          </cell>
          <cell r="I32">
            <v>0.74</v>
          </cell>
          <cell r="J32">
            <v>0.8</v>
          </cell>
          <cell r="K32">
            <v>40</v>
          </cell>
          <cell r="L32">
            <v>50</v>
          </cell>
          <cell r="M32">
            <v>29.6</v>
          </cell>
          <cell r="N32">
            <v>37</v>
          </cell>
        </row>
        <row r="33">
          <cell r="A33" t="str">
            <v>ILUMINAÇÃO E COMANDO ELEVADORES GARAGEM</v>
          </cell>
          <cell r="B33">
            <v>1.3</v>
          </cell>
          <cell r="E33" t="e">
            <v>#N/A</v>
          </cell>
          <cell r="F33" t="e">
            <v>#N/A</v>
          </cell>
          <cell r="G33">
            <v>1</v>
          </cell>
          <cell r="I33">
            <v>0</v>
          </cell>
          <cell r="J33">
            <v>0.8</v>
          </cell>
          <cell r="K33">
            <v>1.3</v>
          </cell>
          <cell r="L33">
            <v>1.625</v>
          </cell>
          <cell r="M33">
            <v>0</v>
          </cell>
          <cell r="N33">
            <v>0</v>
          </cell>
        </row>
        <row r="34">
          <cell r="A34" t="str">
            <v>ELEVADORES ZONA BAIXA</v>
          </cell>
          <cell r="B34">
            <v>50</v>
          </cell>
          <cell r="E34" t="e">
            <v>#N/A</v>
          </cell>
          <cell r="F34" t="e">
            <v>#N/A</v>
          </cell>
          <cell r="G34">
            <v>8</v>
          </cell>
          <cell r="I34">
            <v>0.125</v>
          </cell>
          <cell r="J34">
            <v>0.8</v>
          </cell>
          <cell r="K34">
            <v>400</v>
          </cell>
          <cell r="L34">
            <v>500</v>
          </cell>
          <cell r="M34">
            <v>50</v>
          </cell>
          <cell r="N34">
            <v>62.5</v>
          </cell>
        </row>
        <row r="35">
          <cell r="A35" t="str">
            <v>ILUMINAÇÃO E COMANDO ELEVADORES ZONA BAIXA</v>
          </cell>
          <cell r="B35">
            <v>3</v>
          </cell>
          <cell r="E35" t="e">
            <v>#N/A</v>
          </cell>
          <cell r="F35" t="e">
            <v>#N/A</v>
          </cell>
          <cell r="G35">
            <v>1</v>
          </cell>
          <cell r="I35">
            <v>0.1</v>
          </cell>
          <cell r="J35">
            <v>0.8</v>
          </cell>
          <cell r="K35">
            <v>3</v>
          </cell>
          <cell r="L35">
            <v>3.75</v>
          </cell>
          <cell r="M35">
            <v>0.30000000000000004</v>
          </cell>
          <cell r="N35">
            <v>0.375</v>
          </cell>
        </row>
        <row r="36">
          <cell r="A36" t="str">
            <v>QD-B1-3S-AC</v>
          </cell>
          <cell r="B36">
            <v>140.32509426511928</v>
          </cell>
          <cell r="E36" t="e">
            <v>#N/A</v>
          </cell>
          <cell r="F36" t="e">
            <v>#N/A</v>
          </cell>
          <cell r="G36">
            <v>1</v>
          </cell>
          <cell r="I36">
            <v>0</v>
          </cell>
          <cell r="J36">
            <v>0.77296462798671983</v>
          </cell>
          <cell r="K36">
            <v>140.32509426511928</v>
          </cell>
          <cell r="L36">
            <v>181.54141752982022</v>
          </cell>
          <cell r="M36">
            <v>0</v>
          </cell>
          <cell r="N36">
            <v>0</v>
          </cell>
        </row>
        <row r="37">
          <cell r="A37" t="str">
            <v>VENTILAÇÃO</v>
          </cell>
          <cell r="B37">
            <v>0.56488549618320616</v>
          </cell>
          <cell r="C37">
            <v>0.5</v>
          </cell>
          <cell r="D37" t="str">
            <v>C</v>
          </cell>
          <cell r="E37">
            <v>0.56488549618320616</v>
          </cell>
          <cell r="F37">
            <v>0.73</v>
          </cell>
          <cell r="G37">
            <v>1</v>
          </cell>
          <cell r="I37">
            <v>0</v>
          </cell>
          <cell r="J37">
            <v>0.73</v>
          </cell>
          <cell r="K37">
            <v>0.56488549618320616</v>
          </cell>
          <cell r="L37">
            <v>0.77381574819617283</v>
          </cell>
          <cell r="M37">
            <v>0</v>
          </cell>
          <cell r="N37">
            <v>0</v>
          </cell>
        </row>
        <row r="38">
          <cell r="A38" t="str">
            <v>VENTILAÇÃO</v>
          </cell>
          <cell r="B38">
            <v>0.80291970802919721</v>
          </cell>
          <cell r="C38">
            <v>0.75</v>
          </cell>
          <cell r="D38" t="str">
            <v>C</v>
          </cell>
          <cell r="E38">
            <v>0.80291970802919721</v>
          </cell>
          <cell r="F38">
            <v>0.77</v>
          </cell>
          <cell r="G38">
            <v>1</v>
          </cell>
          <cell r="I38">
            <v>0</v>
          </cell>
          <cell r="J38">
            <v>0.77</v>
          </cell>
          <cell r="K38">
            <v>0.80291970802919721</v>
          </cell>
          <cell r="L38">
            <v>1.0427528675703859</v>
          </cell>
          <cell r="M38">
            <v>0</v>
          </cell>
          <cell r="N38">
            <v>0</v>
          </cell>
        </row>
        <row r="39">
          <cell r="A39" t="str">
            <v>VENTILAÇÃO</v>
          </cell>
          <cell r="B39">
            <v>1.8987341772151898</v>
          </cell>
          <cell r="C39">
            <v>2</v>
          </cell>
          <cell r="D39" t="str">
            <v>C</v>
          </cell>
          <cell r="E39">
            <v>1.8987341772151898</v>
          </cell>
          <cell r="F39">
            <v>0.82</v>
          </cell>
          <cell r="G39">
            <v>1</v>
          </cell>
          <cell r="I39">
            <v>0</v>
          </cell>
          <cell r="J39">
            <v>0.82</v>
          </cell>
          <cell r="K39">
            <v>1.8987341772151898</v>
          </cell>
          <cell r="L39">
            <v>2.3155294844087684</v>
          </cell>
          <cell r="M39">
            <v>0</v>
          </cell>
          <cell r="N39">
            <v>0</v>
          </cell>
        </row>
        <row r="40">
          <cell r="A40" t="str">
            <v>FANCOIL</v>
          </cell>
          <cell r="B40">
            <v>6.3805104408352662</v>
          </cell>
          <cell r="C40">
            <v>7.5</v>
          </cell>
          <cell r="D40" t="str">
            <v>C</v>
          </cell>
          <cell r="E40">
            <v>6.3805104408352662</v>
          </cell>
          <cell r="F40">
            <v>0.8</v>
          </cell>
          <cell r="G40">
            <v>2</v>
          </cell>
          <cell r="I40">
            <v>0</v>
          </cell>
          <cell r="J40">
            <v>0.8</v>
          </cell>
          <cell r="K40">
            <v>12.761020881670532</v>
          </cell>
          <cell r="L40">
            <v>15.951276102088165</v>
          </cell>
          <cell r="M40">
            <v>0</v>
          </cell>
          <cell r="N40">
            <v>0</v>
          </cell>
        </row>
        <row r="41">
          <cell r="A41" t="str">
            <v>UNIDADE CONDENSADORA</v>
          </cell>
          <cell r="B41">
            <v>43.4</v>
          </cell>
          <cell r="G41">
            <v>1</v>
          </cell>
          <cell r="I41">
            <v>0</v>
          </cell>
          <cell r="J41">
            <v>0.8</v>
          </cell>
          <cell r="K41">
            <v>43.4</v>
          </cell>
          <cell r="L41">
            <v>54.249999999999993</v>
          </cell>
          <cell r="M41">
            <v>0</v>
          </cell>
          <cell r="N41">
            <v>0</v>
          </cell>
        </row>
        <row r="42">
          <cell r="A42" t="str">
            <v>FANCOIL ESCRITÓRIOS</v>
          </cell>
          <cell r="B42">
            <v>8.6705202312138727</v>
          </cell>
          <cell r="C42">
            <v>10</v>
          </cell>
          <cell r="D42" t="str">
            <v>C</v>
          </cell>
          <cell r="E42">
            <v>8.6705202312138727</v>
          </cell>
          <cell r="F42">
            <v>0.85</v>
          </cell>
          <cell r="G42">
            <v>32</v>
          </cell>
          <cell r="I42">
            <v>0</v>
          </cell>
          <cell r="J42">
            <v>0.85</v>
          </cell>
          <cell r="K42">
            <v>277.45664739884393</v>
          </cell>
          <cell r="L42">
            <v>326.41958517511051</v>
          </cell>
          <cell r="M42">
            <v>0</v>
          </cell>
          <cell r="N42">
            <v>0</v>
          </cell>
        </row>
        <row r="43">
          <cell r="A43" t="str">
            <v>ILUMINAÇÃO, TOMADAS E AR CONDICIONADO FAST FOOD</v>
          </cell>
          <cell r="B43">
            <v>258.76900000000001</v>
          </cell>
          <cell r="G43">
            <v>1</v>
          </cell>
          <cell r="I43">
            <v>0</v>
          </cell>
          <cell r="J43">
            <v>0.9</v>
          </cell>
          <cell r="K43">
            <v>258.76900000000001</v>
          </cell>
          <cell r="L43">
            <v>287.52111111111111</v>
          </cell>
          <cell r="M43">
            <v>0</v>
          </cell>
          <cell r="N43">
            <v>0</v>
          </cell>
        </row>
        <row r="44">
          <cell r="A44" t="str">
            <v>BOMBA DE RECALQUE DE ÁGUA FRIA</v>
          </cell>
          <cell r="B44">
            <v>20.670391061452513</v>
          </cell>
          <cell r="C44">
            <v>25</v>
          </cell>
          <cell r="D44" t="str">
            <v>H</v>
          </cell>
          <cell r="E44">
            <v>20.670391061452513</v>
          </cell>
          <cell r="F44">
            <v>0.85</v>
          </cell>
          <cell r="G44">
            <v>2</v>
          </cell>
          <cell r="I44">
            <v>0</v>
          </cell>
          <cell r="J44">
            <v>0.85</v>
          </cell>
          <cell r="K44">
            <v>41.340782122905026</v>
          </cell>
          <cell r="L44">
            <v>48.636214262241211</v>
          </cell>
          <cell r="M44">
            <v>0</v>
          </cell>
          <cell r="N44">
            <v>0</v>
          </cell>
        </row>
        <row r="45">
          <cell r="A45" t="str">
            <v>BOMBA DE RECALQUE DE ÁGUAS PLUVIAIS</v>
          </cell>
          <cell r="B45">
            <v>8.6705202312138727</v>
          </cell>
          <cell r="C45">
            <v>10</v>
          </cell>
          <cell r="D45" t="str">
            <v>H</v>
          </cell>
          <cell r="E45">
            <v>8.6705202312138727</v>
          </cell>
          <cell r="F45">
            <v>0.85</v>
          </cell>
          <cell r="G45">
            <v>6</v>
          </cell>
          <cell r="I45">
            <v>0</v>
          </cell>
          <cell r="J45">
            <v>0.85</v>
          </cell>
          <cell r="K45">
            <v>52.02312138728324</v>
          </cell>
          <cell r="L45">
            <v>61.203672220333225</v>
          </cell>
          <cell r="M45">
            <v>0</v>
          </cell>
          <cell r="N45">
            <v>0</v>
          </cell>
        </row>
        <row r="46">
          <cell r="A46" t="str">
            <v>BOMBA DE RECALQUE DE ESGOTO</v>
          </cell>
          <cell r="B46">
            <v>8.6705202312138727</v>
          </cell>
          <cell r="C46">
            <v>10</v>
          </cell>
          <cell r="D46" t="str">
            <v>H</v>
          </cell>
          <cell r="E46">
            <v>8.6705202312138727</v>
          </cell>
          <cell r="F46">
            <v>0.85</v>
          </cell>
          <cell r="G46">
            <v>6</v>
          </cell>
          <cell r="I46">
            <v>0</v>
          </cell>
          <cell r="J46">
            <v>0.85</v>
          </cell>
          <cell r="K46">
            <v>52.02312138728324</v>
          </cell>
          <cell r="L46">
            <v>61.203672220333225</v>
          </cell>
          <cell r="M46">
            <v>0</v>
          </cell>
          <cell r="N46">
            <v>0</v>
          </cell>
        </row>
        <row r="47">
          <cell r="A47" t="str">
            <v>BOMBA DE RECALQUE DE REUSO</v>
          </cell>
          <cell r="B47">
            <v>1.0135135135135136</v>
          </cell>
          <cell r="C47">
            <v>1</v>
          </cell>
          <cell r="D47" t="str">
            <v>H</v>
          </cell>
          <cell r="E47">
            <v>1.0135135135135136</v>
          </cell>
          <cell r="F47">
            <v>0.78</v>
          </cell>
          <cell r="G47">
            <v>2</v>
          </cell>
          <cell r="I47">
            <v>0</v>
          </cell>
          <cell r="J47">
            <v>0.78</v>
          </cell>
          <cell r="K47">
            <v>2.0270270270270272</v>
          </cell>
          <cell r="L47">
            <v>2.5987525987525988</v>
          </cell>
          <cell r="M47">
            <v>0</v>
          </cell>
          <cell r="N47">
            <v>0</v>
          </cell>
        </row>
        <row r="48">
          <cell r="A48" t="str">
            <v>BOMBA DE RECALQUE DO POÇO DE RETARDO</v>
          </cell>
          <cell r="B48">
            <v>1.0135135135135136</v>
          </cell>
          <cell r="C48">
            <v>1</v>
          </cell>
          <cell r="D48" t="str">
            <v>H</v>
          </cell>
          <cell r="E48">
            <v>1.0135135135135136</v>
          </cell>
          <cell r="F48">
            <v>0.78</v>
          </cell>
          <cell r="G48">
            <v>2</v>
          </cell>
          <cell r="I48">
            <v>0</v>
          </cell>
          <cell r="J48">
            <v>0.78</v>
          </cell>
          <cell r="K48">
            <v>2.0270270270270272</v>
          </cell>
          <cell r="L48">
            <v>2.5987525987525988</v>
          </cell>
          <cell r="M48">
            <v>0</v>
          </cell>
          <cell r="N48">
            <v>0</v>
          </cell>
        </row>
        <row r="49">
          <cell r="A49" t="str">
            <v>ESCADA ROLANTE</v>
          </cell>
          <cell r="B49">
            <v>10</v>
          </cell>
          <cell r="G49">
            <v>2</v>
          </cell>
          <cell r="I49">
            <v>0</v>
          </cell>
          <cell r="J49">
            <v>0.8</v>
          </cell>
          <cell r="K49">
            <v>20</v>
          </cell>
          <cell r="L49">
            <v>25</v>
          </cell>
          <cell r="M49">
            <v>0</v>
          </cell>
          <cell r="N49">
            <v>0</v>
          </cell>
        </row>
        <row r="50">
          <cell r="A50" t="str">
            <v>TOTAL</v>
          </cell>
          <cell r="I50">
            <v>5.8131468987100983E-2</v>
          </cell>
          <cell r="J50">
            <v>0.79999999999999993</v>
          </cell>
          <cell r="K50">
            <v>1391.0193808785871</v>
          </cell>
          <cell r="L50">
            <v>1678.056551918718</v>
          </cell>
          <cell r="M50">
            <v>80.861999999999995</v>
          </cell>
          <cell r="N50">
            <v>101.0775</v>
          </cell>
        </row>
        <row r="52">
          <cell r="I52" t="str">
            <v>COM O PAINEL DE SEGURANÇA EM FUNCIONAMENTO</v>
          </cell>
        </row>
        <row r="53">
          <cell r="A53" t="str">
            <v>RESUMO GERAL:</v>
          </cell>
          <cell r="B53" t="str">
            <v>kW</v>
          </cell>
          <cell r="C53" t="str">
            <v>kVA</v>
          </cell>
          <cell r="I53" t="str">
            <v>kW</v>
          </cell>
          <cell r="J53" t="str">
            <v>kVA</v>
          </cell>
        </row>
        <row r="54">
          <cell r="A54" t="str">
            <v>DEMANDAS</v>
          </cell>
          <cell r="B54">
            <v>80.861999999999995</v>
          </cell>
          <cell r="C54">
            <v>101.0775</v>
          </cell>
          <cell r="I54">
            <v>442.08736295026449</v>
          </cell>
          <cell r="J54">
            <v>529.01118759655708</v>
          </cell>
        </row>
        <row r="55">
          <cell r="A55" t="str">
            <v>RESERVA     (%)</v>
          </cell>
          <cell r="B55">
            <v>0.2</v>
          </cell>
          <cell r="I55">
            <v>0</v>
          </cell>
        </row>
        <row r="56">
          <cell r="A56" t="str">
            <v>FATOR DE SIMULTANEIDADE</v>
          </cell>
          <cell r="B56">
            <v>1</v>
          </cell>
          <cell r="I56">
            <v>1</v>
          </cell>
        </row>
        <row r="58">
          <cell r="A58" t="str">
            <v xml:space="preserve">DEMANDA FINAL </v>
          </cell>
          <cell r="B58">
            <v>97.034399999999991</v>
          </cell>
          <cell r="C58">
            <v>121.29299999999999</v>
          </cell>
          <cell r="I58">
            <v>442.08736295026449</v>
          </cell>
          <cell r="J58">
            <v>529.01118759655708</v>
          </cell>
        </row>
        <row r="60">
          <cell r="A60" t="str">
            <v>TENSÃO (V)</v>
          </cell>
          <cell r="B60">
            <v>380</v>
          </cell>
          <cell r="C60" t="str">
            <v>V</v>
          </cell>
          <cell r="I60">
            <v>380</v>
          </cell>
          <cell r="J60" t="str">
            <v>V</v>
          </cell>
        </row>
        <row r="61">
          <cell r="A61" t="str">
            <v>CORRENTE (A)</v>
          </cell>
          <cell r="B61">
            <v>184.28564789688755</v>
          </cell>
          <cell r="C61" t="str">
            <v>A</v>
          </cell>
          <cell r="I61">
            <v>803.74934621893647</v>
          </cell>
          <cell r="J61" t="str">
            <v>A</v>
          </cell>
        </row>
        <row r="62">
          <cell r="A62" t="str">
            <v>DISJUNTOR GERAL</v>
          </cell>
          <cell r="B62">
            <v>2500</v>
          </cell>
          <cell r="C62" t="str">
            <v>A</v>
          </cell>
          <cell r="I62">
            <v>2500</v>
          </cell>
          <cell r="J62" t="str">
            <v>A</v>
          </cell>
        </row>
        <row r="64">
          <cell r="A64" t="str">
            <v>TRANSFORMADOR DE 1500KVA</v>
          </cell>
        </row>
        <row r="69">
          <cell r="A69" t="str">
            <v>PBT-SEG EM EMERGÊNCIA</v>
          </cell>
        </row>
        <row r="71">
          <cell r="A71" t="str">
            <v>EM REGIME NORMAL</v>
          </cell>
        </row>
        <row r="72">
          <cell r="A72" t="str">
            <v>FINALIDADE</v>
          </cell>
          <cell r="B72" t="str">
            <v>POT. UNIT. (kW)</v>
          </cell>
          <cell r="C72" t="str">
            <v>POT. UNIT. (CV)</v>
          </cell>
          <cell r="D72" t="str">
            <v>T I P O</v>
          </cell>
          <cell r="E72" t="str">
            <v>POT-M (KW)</v>
          </cell>
          <cell r="F72" t="str">
            <v>FP- M</v>
          </cell>
          <cell r="G72" t="str">
            <v>QTDE.</v>
          </cell>
          <cell r="H72" t="str">
            <v>PÓLOS</v>
          </cell>
          <cell r="I72" t="str">
            <v>F.D.</v>
          </cell>
          <cell r="J72" t="str">
            <v>F.P.</v>
          </cell>
          <cell r="K72" t="str">
            <v>POT. INSTALADA (kW)</v>
          </cell>
          <cell r="L72" t="str">
            <v>POT. INSTALADA (kVA)</v>
          </cell>
          <cell r="M72" t="str">
            <v>POT. DEMANDADA (kW)</v>
          </cell>
          <cell r="N72" t="str">
            <v>POT. DEMANDADA (kVA)</v>
          </cell>
        </row>
        <row r="73">
          <cell r="A73" t="str">
            <v>ELEVADOR DE SEGUANÇA</v>
          </cell>
          <cell r="B73">
            <v>35</v>
          </cell>
          <cell r="E73" t="e">
            <v>#N/A</v>
          </cell>
          <cell r="F73" t="e">
            <v>#N/A</v>
          </cell>
          <cell r="G73">
            <v>1</v>
          </cell>
          <cell r="I73">
            <v>1</v>
          </cell>
          <cell r="J73">
            <v>0.8</v>
          </cell>
          <cell r="K73">
            <v>35</v>
          </cell>
          <cell r="L73">
            <v>43.75</v>
          </cell>
          <cell r="M73">
            <v>35</v>
          </cell>
          <cell r="N73">
            <v>43.75</v>
          </cell>
        </row>
        <row r="74">
          <cell r="A74" t="str">
            <v>ILUMINAÇÃO E COMANDO ELEVADORE DE SEGURANÇA</v>
          </cell>
          <cell r="B74">
            <v>3</v>
          </cell>
          <cell r="E74" t="e">
            <v>#N/A</v>
          </cell>
          <cell r="F74" t="e">
            <v>#N/A</v>
          </cell>
          <cell r="G74">
            <v>1</v>
          </cell>
          <cell r="I74">
            <v>1</v>
          </cell>
          <cell r="J74">
            <v>0.8</v>
          </cell>
          <cell r="K74">
            <v>3</v>
          </cell>
          <cell r="L74">
            <v>3.75</v>
          </cell>
          <cell r="M74">
            <v>3</v>
          </cell>
          <cell r="N74">
            <v>3.75</v>
          </cell>
        </row>
        <row r="75">
          <cell r="A75" t="str">
            <v>PRESSURIZAÇÃO ESCADA 5SS</v>
          </cell>
          <cell r="B75">
            <v>6.3805104408352662</v>
          </cell>
          <cell r="C75">
            <v>7.5</v>
          </cell>
          <cell r="D75" t="str">
            <v>C</v>
          </cell>
          <cell r="E75">
            <v>6.3805104408352662</v>
          </cell>
          <cell r="F75">
            <v>0.8</v>
          </cell>
          <cell r="G75">
            <v>4</v>
          </cell>
          <cell r="I75">
            <v>0</v>
          </cell>
          <cell r="J75">
            <v>0.8</v>
          </cell>
          <cell r="K75">
            <v>25.522041763341065</v>
          </cell>
          <cell r="L75">
            <v>31.902552204176331</v>
          </cell>
          <cell r="M75">
            <v>0</v>
          </cell>
          <cell r="N75">
            <v>0</v>
          </cell>
        </row>
        <row r="76">
          <cell r="A76" t="str">
            <v>PRESSURIZAÇÃO ESCADA 3SS</v>
          </cell>
          <cell r="B76">
            <v>8.6705202312138727</v>
          </cell>
          <cell r="C76">
            <v>10</v>
          </cell>
          <cell r="D76" t="str">
            <v>C</v>
          </cell>
          <cell r="E76">
            <v>8.6705202312138727</v>
          </cell>
          <cell r="F76">
            <v>0.85</v>
          </cell>
          <cell r="G76">
            <v>2</v>
          </cell>
          <cell r="I76">
            <v>0</v>
          </cell>
          <cell r="J76">
            <v>0.85</v>
          </cell>
          <cell r="K76">
            <v>17.341040462427745</v>
          </cell>
          <cell r="L76">
            <v>20.401224073444407</v>
          </cell>
          <cell r="M76">
            <v>0</v>
          </cell>
          <cell r="N76">
            <v>0</v>
          </cell>
        </row>
        <row r="77">
          <cell r="A77" t="str">
            <v>PRESSURIZAÇÃO ESCADA 1SS</v>
          </cell>
          <cell r="B77">
            <v>16.930022573363431</v>
          </cell>
          <cell r="C77">
            <v>20</v>
          </cell>
          <cell r="D77" t="str">
            <v>C</v>
          </cell>
          <cell r="E77">
            <v>16.930022573363431</v>
          </cell>
          <cell r="F77">
            <v>0.84</v>
          </cell>
          <cell r="G77">
            <v>5</v>
          </cell>
          <cell r="I77">
            <v>0</v>
          </cell>
          <cell r="J77">
            <v>0.84</v>
          </cell>
          <cell r="K77">
            <v>84.650112866817153</v>
          </cell>
          <cell r="L77">
            <v>100.77394388906805</v>
          </cell>
          <cell r="M77">
            <v>0</v>
          </cell>
          <cell r="N77">
            <v>0</v>
          </cell>
        </row>
        <row r="78">
          <cell r="A78" t="str">
            <v>EXAUSTÃO DE FUMAÇA</v>
          </cell>
          <cell r="B78">
            <v>16.930022573363431</v>
          </cell>
          <cell r="C78">
            <v>20</v>
          </cell>
          <cell r="D78" t="str">
            <v>C</v>
          </cell>
          <cell r="E78">
            <v>16.930022573363431</v>
          </cell>
          <cell r="F78">
            <v>0.84</v>
          </cell>
          <cell r="G78">
            <v>2</v>
          </cell>
          <cell r="I78">
            <v>0</v>
          </cell>
          <cell r="J78">
            <v>0.84</v>
          </cell>
          <cell r="K78">
            <v>33.860045146726861</v>
          </cell>
          <cell r="L78">
            <v>40.309577555627214</v>
          </cell>
          <cell r="M78">
            <v>0</v>
          </cell>
          <cell r="N78">
            <v>0</v>
          </cell>
        </row>
        <row r="79">
          <cell r="A79" t="str">
            <v>ELEVADOR DE SEGUANÇA</v>
          </cell>
          <cell r="B79">
            <v>35</v>
          </cell>
          <cell r="E79" t="e">
            <v>#N/A</v>
          </cell>
          <cell r="F79" t="e">
            <v>#N/A</v>
          </cell>
          <cell r="G79">
            <v>1</v>
          </cell>
          <cell r="I79">
            <v>1</v>
          </cell>
          <cell r="J79">
            <v>0.8</v>
          </cell>
          <cell r="K79">
            <v>35</v>
          </cell>
          <cell r="L79">
            <v>43.75</v>
          </cell>
          <cell r="M79">
            <v>35</v>
          </cell>
          <cell r="N79">
            <v>43.75</v>
          </cell>
        </row>
        <row r="80">
          <cell r="A80" t="str">
            <v>ILUMINAÇÃO E COMANDO ELEVADORE DE SEGURANÇA</v>
          </cell>
          <cell r="B80">
            <v>3</v>
          </cell>
          <cell r="E80" t="e">
            <v>#N/A</v>
          </cell>
          <cell r="F80" t="e">
            <v>#N/A</v>
          </cell>
          <cell r="G80">
            <v>1</v>
          </cell>
          <cell r="I80">
            <v>1</v>
          </cell>
          <cell r="J80">
            <v>0.8</v>
          </cell>
          <cell r="K80">
            <v>3</v>
          </cell>
          <cell r="L80">
            <v>3.75</v>
          </cell>
          <cell r="M80">
            <v>3</v>
          </cell>
          <cell r="N80">
            <v>3.75</v>
          </cell>
        </row>
        <row r="81">
          <cell r="A81" t="str">
            <v>PRESSURIZAÇÃO ESCADA 5SS</v>
          </cell>
          <cell r="B81">
            <v>6.3805104408352662</v>
          </cell>
          <cell r="C81">
            <v>7.5</v>
          </cell>
          <cell r="D81" t="str">
            <v>C</v>
          </cell>
          <cell r="E81">
            <v>6.3805104408352662</v>
          </cell>
          <cell r="F81">
            <v>0.8</v>
          </cell>
          <cell r="G81">
            <v>4</v>
          </cell>
          <cell r="I81">
            <v>0</v>
          </cell>
          <cell r="J81">
            <v>0.8</v>
          </cell>
          <cell r="K81">
            <v>25.522041763341065</v>
          </cell>
          <cell r="L81">
            <v>31.902552204176331</v>
          </cell>
          <cell r="M81">
            <v>0</v>
          </cell>
          <cell r="N81">
            <v>0</v>
          </cell>
        </row>
        <row r="82">
          <cell r="A82" t="str">
            <v>PRESSURIZAÇÃO ESCADA 3SS</v>
          </cell>
          <cell r="B82">
            <v>8.6705202312138727</v>
          </cell>
          <cell r="C82">
            <v>10</v>
          </cell>
          <cell r="D82" t="str">
            <v>C</v>
          </cell>
          <cell r="E82">
            <v>8.6705202312138727</v>
          </cell>
          <cell r="F82">
            <v>0.85</v>
          </cell>
          <cell r="G82">
            <v>2</v>
          </cell>
          <cell r="I82">
            <v>0</v>
          </cell>
          <cell r="J82">
            <v>0.85</v>
          </cell>
          <cell r="K82">
            <v>17.341040462427745</v>
          </cell>
          <cell r="L82">
            <v>20.401224073444407</v>
          </cell>
          <cell r="M82">
            <v>0</v>
          </cell>
          <cell r="N82">
            <v>0</v>
          </cell>
        </row>
        <row r="83">
          <cell r="A83" t="str">
            <v>PRESSURIZAÇÃO ESCADA 1SS</v>
          </cell>
          <cell r="B83">
            <v>16.930022573363431</v>
          </cell>
          <cell r="C83">
            <v>20</v>
          </cell>
          <cell r="D83" t="str">
            <v>C</v>
          </cell>
          <cell r="E83">
            <v>16.930022573363431</v>
          </cell>
          <cell r="F83">
            <v>0.84</v>
          </cell>
          <cell r="G83">
            <v>5</v>
          </cell>
          <cell r="I83">
            <v>0</v>
          </cell>
          <cell r="J83">
            <v>0.84</v>
          </cell>
          <cell r="K83">
            <v>84.650112866817153</v>
          </cell>
          <cell r="L83">
            <v>100.77394388906805</v>
          </cell>
          <cell r="M83">
            <v>0</v>
          </cell>
          <cell r="N83">
            <v>0</v>
          </cell>
        </row>
        <row r="84">
          <cell r="A84" t="str">
            <v>EXAUSTÃO DE FUMAÇA</v>
          </cell>
          <cell r="B84">
            <v>16.930022573363431</v>
          </cell>
          <cell r="C84">
            <v>20</v>
          </cell>
          <cell r="D84" t="str">
            <v>C</v>
          </cell>
          <cell r="E84">
            <v>16.930022573363431</v>
          </cell>
          <cell r="F84">
            <v>0.84</v>
          </cell>
          <cell r="G84">
            <v>2</v>
          </cell>
          <cell r="I84">
            <v>0</v>
          </cell>
          <cell r="J84">
            <v>0.84</v>
          </cell>
          <cell r="K84">
            <v>33.860045146726861</v>
          </cell>
          <cell r="L84">
            <v>40.309577555627214</v>
          </cell>
          <cell r="M84">
            <v>0</v>
          </cell>
          <cell r="N84">
            <v>0</v>
          </cell>
        </row>
        <row r="85">
          <cell r="A85" t="str">
            <v>BOMBA DE RECALQUE DE ÓLEO DIESEL</v>
          </cell>
          <cell r="B85">
            <v>2.7500000000000004</v>
          </cell>
          <cell r="C85">
            <v>3</v>
          </cell>
          <cell r="D85" t="str">
            <v>H</v>
          </cell>
          <cell r="E85">
            <v>2.7500000000000004</v>
          </cell>
          <cell r="F85">
            <v>0.77</v>
          </cell>
          <cell r="G85">
            <v>2</v>
          </cell>
          <cell r="I85">
            <v>0.5</v>
          </cell>
          <cell r="J85">
            <v>0.77</v>
          </cell>
          <cell r="K85">
            <v>5.5000000000000009</v>
          </cell>
          <cell r="L85">
            <v>7.1428571428571441</v>
          </cell>
          <cell r="M85">
            <v>2.7500000000000004</v>
          </cell>
          <cell r="N85">
            <v>3.5714285714285721</v>
          </cell>
        </row>
        <row r="86">
          <cell r="A86" t="str">
            <v>ILUMINAÇÃO E TOMADAS GERADOR</v>
          </cell>
          <cell r="B86">
            <v>11.67</v>
          </cell>
          <cell r="E86" t="e">
            <v>#N/A</v>
          </cell>
          <cell r="F86" t="e">
            <v>#N/A</v>
          </cell>
          <cell r="G86">
            <v>1</v>
          </cell>
          <cell r="I86">
            <v>0.9</v>
          </cell>
          <cell r="J86">
            <v>0.94</v>
          </cell>
          <cell r="K86">
            <v>11.67</v>
          </cell>
          <cell r="L86">
            <v>12.414893617021278</v>
          </cell>
          <cell r="M86">
            <v>10.503</v>
          </cell>
          <cell r="N86">
            <v>11.17340425531915</v>
          </cell>
        </row>
        <row r="87">
          <cell r="A87" t="str">
            <v>BOMBA DE INCÊNDIO JOCKEY</v>
          </cell>
          <cell r="B87">
            <v>4.3632075471698117</v>
          </cell>
          <cell r="C87">
            <v>5</v>
          </cell>
          <cell r="D87" t="str">
            <v>H</v>
          </cell>
          <cell r="E87">
            <v>4.3632075471698117</v>
          </cell>
          <cell r="F87">
            <v>0.83</v>
          </cell>
          <cell r="G87">
            <v>1</v>
          </cell>
          <cell r="I87">
            <v>1</v>
          </cell>
          <cell r="J87">
            <v>0.83</v>
          </cell>
          <cell r="K87">
            <v>4.3632075471698117</v>
          </cell>
          <cell r="L87">
            <v>5.2568765628551954</v>
          </cell>
          <cell r="M87">
            <v>4.3632075471698117</v>
          </cell>
          <cell r="N87">
            <v>5.2568765628551954</v>
          </cell>
        </row>
        <row r="88">
          <cell r="A88" t="str">
            <v>BOMBA DE INCÊNDIO PRINCIPAL</v>
          </cell>
          <cell r="B88">
            <v>119.56521739130434</v>
          </cell>
          <cell r="C88">
            <v>150</v>
          </cell>
          <cell r="D88" t="str">
            <v>H</v>
          </cell>
          <cell r="E88">
            <v>119.56521739130434</v>
          </cell>
          <cell r="F88">
            <v>0.86</v>
          </cell>
          <cell r="G88">
            <v>1</v>
          </cell>
          <cell r="I88">
            <v>0</v>
          </cell>
          <cell r="J88">
            <v>0.86</v>
          </cell>
          <cell r="K88">
            <v>119.56521739130434</v>
          </cell>
          <cell r="L88">
            <v>139.02932254802832</v>
          </cell>
          <cell r="M88">
            <v>0</v>
          </cell>
          <cell r="N88">
            <v>0</v>
          </cell>
        </row>
        <row r="89">
          <cell r="A89" t="str">
            <v>RETIFICADOR SUBESTAÇÃO</v>
          </cell>
          <cell r="B89">
            <v>10</v>
          </cell>
          <cell r="G89">
            <v>1</v>
          </cell>
          <cell r="I89">
            <v>1</v>
          </cell>
          <cell r="J89">
            <v>0.8</v>
          </cell>
          <cell r="K89">
            <v>10</v>
          </cell>
          <cell r="L89">
            <v>12.5</v>
          </cell>
          <cell r="M89">
            <v>10</v>
          </cell>
          <cell r="N89">
            <v>12.5</v>
          </cell>
        </row>
        <row r="90">
          <cell r="A90" t="str">
            <v>TOTAL</v>
          </cell>
          <cell r="I90">
            <v>0.18844624461614121</v>
          </cell>
          <cell r="J90">
            <v>0.81266524224042402</v>
          </cell>
          <cell r="K90">
            <v>549.84490541709977</v>
          </cell>
          <cell r="L90">
            <v>658.11854531539404</v>
          </cell>
          <cell r="M90">
            <v>103.61620754716981</v>
          </cell>
          <cell r="N90">
            <v>127.50170938960292</v>
          </cell>
        </row>
        <row r="92">
          <cell r="A92" t="str">
            <v>RESUMO GERAL:</v>
          </cell>
          <cell r="B92" t="str">
            <v>kW</v>
          </cell>
          <cell r="C92" t="str">
            <v>kVA</v>
          </cell>
        </row>
        <row r="93">
          <cell r="A93" t="str">
            <v>DEMANDAS</v>
          </cell>
          <cell r="B93">
            <v>103.61620754716981</v>
          </cell>
          <cell r="C93">
            <v>127.50170938960292</v>
          </cell>
        </row>
        <row r="94">
          <cell r="A94" t="str">
            <v>RESERVA     (%)</v>
          </cell>
          <cell r="B94">
            <v>0.2</v>
          </cell>
        </row>
        <row r="95">
          <cell r="A95" t="str">
            <v>FATOR DE SIMULTANEIDADE</v>
          </cell>
          <cell r="B95">
            <v>1</v>
          </cell>
        </row>
        <row r="97">
          <cell r="A97" t="str">
            <v xml:space="preserve">DEMANDA FINAL </v>
          </cell>
          <cell r="B97">
            <v>124.33944905660377</v>
          </cell>
          <cell r="C97">
            <v>153.00205126752351</v>
          </cell>
        </row>
        <row r="99">
          <cell r="A99" t="str">
            <v>TENSÃO (V)</v>
          </cell>
          <cell r="B99">
            <v>380</v>
          </cell>
          <cell r="C99" t="str">
            <v>V</v>
          </cell>
        </row>
        <row r="100">
          <cell r="A100" t="str">
            <v>CORRENTE (A)</v>
          </cell>
          <cell r="B100">
            <v>232.46256706807799</v>
          </cell>
          <cell r="C100" t="str">
            <v>A</v>
          </cell>
        </row>
        <row r="101">
          <cell r="A101" t="str">
            <v>DISJUNTOR GERAL</v>
          </cell>
          <cell r="B101">
            <v>1250</v>
          </cell>
          <cell r="C101" t="str">
            <v>A</v>
          </cell>
        </row>
        <row r="104">
          <cell r="A104" t="str">
            <v>EM FUNCIONAMENTO</v>
          </cell>
        </row>
        <row r="105">
          <cell r="A105" t="str">
            <v>FINALIDADE</v>
          </cell>
          <cell r="B105" t="str">
            <v>POT. UNIT. (kW)</v>
          </cell>
          <cell r="C105" t="str">
            <v>POT. UNIT. (CV)</v>
          </cell>
          <cell r="D105" t="str">
            <v>T I P O</v>
          </cell>
          <cell r="E105" t="str">
            <v>POT-M (KW)</v>
          </cell>
          <cell r="F105" t="str">
            <v>FP- M</v>
          </cell>
          <cell r="G105" t="str">
            <v>QTDE.</v>
          </cell>
          <cell r="H105" t="str">
            <v>PÓLOS</v>
          </cell>
          <cell r="I105" t="str">
            <v>F.D.</v>
          </cell>
          <cell r="J105" t="str">
            <v>F.P.</v>
          </cell>
          <cell r="K105" t="str">
            <v>POT. INSTALADA (kW)</v>
          </cell>
          <cell r="L105" t="str">
            <v>POT. INSTALADA (kVA)</v>
          </cell>
          <cell r="M105" t="str">
            <v>POT. DEMANDADA (kW)</v>
          </cell>
          <cell r="N105" t="str">
            <v>POT. DEMANDADA (kVA)</v>
          </cell>
        </row>
        <row r="106">
          <cell r="A106" t="str">
            <v>ELEVADOR DE SEGUANÇA</v>
          </cell>
          <cell r="B106">
            <v>35</v>
          </cell>
          <cell r="E106" t="e">
            <v>#N/A</v>
          </cell>
          <cell r="F106" t="e">
            <v>#N/A</v>
          </cell>
          <cell r="G106">
            <v>1</v>
          </cell>
          <cell r="I106">
            <v>1</v>
          </cell>
          <cell r="J106">
            <v>0.8</v>
          </cell>
          <cell r="K106">
            <v>35</v>
          </cell>
          <cell r="L106">
            <v>43.75</v>
          </cell>
          <cell r="M106">
            <v>35</v>
          </cell>
          <cell r="N106">
            <v>43.75</v>
          </cell>
        </row>
        <row r="107">
          <cell r="A107" t="str">
            <v>ILUMINAÇÃO E COMANDO ELEVADORE DE SEGURANÇA</v>
          </cell>
          <cell r="B107">
            <v>3</v>
          </cell>
          <cell r="E107" t="e">
            <v>#N/A</v>
          </cell>
          <cell r="F107" t="e">
            <v>#N/A</v>
          </cell>
          <cell r="G107">
            <v>1</v>
          </cell>
          <cell r="I107">
            <v>1</v>
          </cell>
          <cell r="J107">
            <v>0.8</v>
          </cell>
          <cell r="K107">
            <v>3</v>
          </cell>
          <cell r="L107">
            <v>3.75</v>
          </cell>
          <cell r="M107">
            <v>3</v>
          </cell>
          <cell r="N107">
            <v>3.75</v>
          </cell>
        </row>
        <row r="108">
          <cell r="A108" t="str">
            <v>PRESSURIZAÇÃO ESCADA 5SS</v>
          </cell>
          <cell r="B108">
            <v>6.3805104408352662</v>
          </cell>
          <cell r="C108">
            <v>7.5</v>
          </cell>
          <cell r="D108" t="str">
            <v>C</v>
          </cell>
          <cell r="E108">
            <v>6.3805104408352662</v>
          </cell>
          <cell r="F108">
            <v>0.8</v>
          </cell>
          <cell r="G108">
            <v>4</v>
          </cell>
          <cell r="I108">
            <v>0.5</v>
          </cell>
          <cell r="J108">
            <v>0.8</v>
          </cell>
          <cell r="K108">
            <v>25.522041763341065</v>
          </cell>
          <cell r="L108">
            <v>31.902552204176331</v>
          </cell>
          <cell r="M108">
            <v>12.761020881670532</v>
          </cell>
          <cell r="N108">
            <v>15.951276102088165</v>
          </cell>
        </row>
        <row r="109">
          <cell r="A109" t="str">
            <v>PRESSURIZAÇÃO ESCADA 3SS</v>
          </cell>
          <cell r="B109">
            <v>8.6705202312138727</v>
          </cell>
          <cell r="C109">
            <v>10</v>
          </cell>
          <cell r="D109" t="str">
            <v>C</v>
          </cell>
          <cell r="E109">
            <v>8.6705202312138727</v>
          </cell>
          <cell r="F109">
            <v>0.85</v>
          </cell>
          <cell r="G109">
            <v>2</v>
          </cell>
          <cell r="I109">
            <v>0.5</v>
          </cell>
          <cell r="J109">
            <v>0.85</v>
          </cell>
          <cell r="K109">
            <v>17.341040462427745</v>
          </cell>
          <cell r="L109">
            <v>20.401224073444407</v>
          </cell>
          <cell r="M109">
            <v>8.6705202312138727</v>
          </cell>
          <cell r="N109">
            <v>10.200612036722204</v>
          </cell>
        </row>
        <row r="110">
          <cell r="A110" t="str">
            <v>PRESSURIZAÇÃO ESCADA 1SS</v>
          </cell>
          <cell r="B110">
            <v>16.930022573363431</v>
          </cell>
          <cell r="C110">
            <v>20</v>
          </cell>
          <cell r="D110" t="str">
            <v>C</v>
          </cell>
          <cell r="E110">
            <v>16.930022573363431</v>
          </cell>
          <cell r="F110">
            <v>0.84</v>
          </cell>
          <cell r="G110">
            <v>5</v>
          </cell>
          <cell r="I110">
            <v>0.8</v>
          </cell>
          <cell r="J110">
            <v>0.84</v>
          </cell>
          <cell r="K110">
            <v>84.650112866817153</v>
          </cell>
          <cell r="L110">
            <v>100.77394388906805</v>
          </cell>
          <cell r="M110">
            <v>67.720090293453723</v>
          </cell>
          <cell r="N110">
            <v>80.619155111254443</v>
          </cell>
        </row>
        <row r="111">
          <cell r="A111" t="str">
            <v>EXAUSTÃO DE FUMAÇA</v>
          </cell>
          <cell r="B111">
            <v>16.930022573363431</v>
          </cell>
          <cell r="C111">
            <v>20</v>
          </cell>
          <cell r="D111" t="str">
            <v>C</v>
          </cell>
          <cell r="E111">
            <v>16.930022573363431</v>
          </cell>
          <cell r="F111">
            <v>0.84</v>
          </cell>
          <cell r="G111">
            <v>2</v>
          </cell>
          <cell r="I111">
            <v>1</v>
          </cell>
          <cell r="J111">
            <v>0.84</v>
          </cell>
          <cell r="K111">
            <v>33.860045146726861</v>
          </cell>
          <cell r="L111">
            <v>40.309577555627214</v>
          </cell>
          <cell r="M111">
            <v>33.860045146726861</v>
          </cell>
          <cell r="N111">
            <v>40.309577555627214</v>
          </cell>
        </row>
        <row r="112">
          <cell r="A112" t="str">
            <v>ELEVADOR DE SEGUANÇA</v>
          </cell>
          <cell r="B112">
            <v>35</v>
          </cell>
          <cell r="E112" t="e">
            <v>#N/A</v>
          </cell>
          <cell r="F112" t="e">
            <v>#N/A</v>
          </cell>
          <cell r="G112">
            <v>1</v>
          </cell>
          <cell r="I112">
            <v>1</v>
          </cell>
          <cell r="J112">
            <v>0.8</v>
          </cell>
          <cell r="K112">
            <v>35</v>
          </cell>
          <cell r="L112">
            <v>43.75</v>
          </cell>
          <cell r="M112">
            <v>35</v>
          </cell>
          <cell r="N112">
            <v>43.75</v>
          </cell>
        </row>
        <row r="113">
          <cell r="A113" t="str">
            <v>ILUMINAÇÃO E COMANDO ELEVADORE DE SEGURANÇA</v>
          </cell>
          <cell r="B113">
            <v>3</v>
          </cell>
          <cell r="E113" t="e">
            <v>#N/A</v>
          </cell>
          <cell r="F113" t="e">
            <v>#N/A</v>
          </cell>
          <cell r="G113">
            <v>1</v>
          </cell>
          <cell r="I113">
            <v>1</v>
          </cell>
          <cell r="J113">
            <v>0.8</v>
          </cell>
          <cell r="K113">
            <v>3</v>
          </cell>
          <cell r="L113">
            <v>3.75</v>
          </cell>
          <cell r="M113">
            <v>3</v>
          </cell>
          <cell r="N113">
            <v>3.75</v>
          </cell>
        </row>
        <row r="114">
          <cell r="A114" t="str">
            <v>PRESSURIZAÇÃO ESCADA 5SS</v>
          </cell>
          <cell r="B114">
            <v>6.3805104408352662</v>
          </cell>
          <cell r="C114">
            <v>7.5</v>
          </cell>
          <cell r="D114" t="str">
            <v>C</v>
          </cell>
          <cell r="E114">
            <v>6.3805104408352662</v>
          </cell>
          <cell r="F114">
            <v>0.8</v>
          </cell>
          <cell r="G114">
            <v>4</v>
          </cell>
          <cell r="I114">
            <v>0.5</v>
          </cell>
          <cell r="J114">
            <v>0.8</v>
          </cell>
          <cell r="K114">
            <v>25.522041763341065</v>
          </cell>
          <cell r="L114">
            <v>31.902552204176331</v>
          </cell>
          <cell r="M114">
            <v>12.761020881670532</v>
          </cell>
          <cell r="N114">
            <v>15.951276102088165</v>
          </cell>
        </row>
        <row r="115">
          <cell r="A115" t="str">
            <v>PRESSURIZAÇÃO ESCADA 3SS</v>
          </cell>
          <cell r="B115">
            <v>8.6705202312138727</v>
          </cell>
          <cell r="C115">
            <v>10</v>
          </cell>
          <cell r="D115" t="str">
            <v>C</v>
          </cell>
          <cell r="E115">
            <v>8.6705202312138727</v>
          </cell>
          <cell r="F115">
            <v>0.85</v>
          </cell>
          <cell r="G115">
            <v>2</v>
          </cell>
          <cell r="I115">
            <v>0.5</v>
          </cell>
          <cell r="J115">
            <v>0.85</v>
          </cell>
          <cell r="K115">
            <v>17.341040462427745</v>
          </cell>
          <cell r="L115">
            <v>20.401224073444407</v>
          </cell>
          <cell r="M115">
            <v>8.6705202312138727</v>
          </cell>
          <cell r="N115">
            <v>10.200612036722204</v>
          </cell>
        </row>
        <row r="116">
          <cell r="A116" t="str">
            <v>PRESSURIZAÇÃO ESCADA 1SS</v>
          </cell>
          <cell r="B116">
            <v>16.930022573363431</v>
          </cell>
          <cell r="C116">
            <v>20</v>
          </cell>
          <cell r="D116" t="str">
            <v>C</v>
          </cell>
          <cell r="E116">
            <v>16.930022573363431</v>
          </cell>
          <cell r="F116">
            <v>0.84</v>
          </cell>
          <cell r="G116">
            <v>5</v>
          </cell>
          <cell r="I116">
            <v>0.8</v>
          </cell>
          <cell r="J116">
            <v>0.84</v>
          </cell>
          <cell r="K116">
            <v>84.650112866817153</v>
          </cell>
          <cell r="L116">
            <v>100.77394388906805</v>
          </cell>
          <cell r="M116">
            <v>67.720090293453723</v>
          </cell>
          <cell r="N116">
            <v>80.619155111254443</v>
          </cell>
        </row>
        <row r="117">
          <cell r="A117" t="str">
            <v>EXAUSTÃO DE FUMAÇA</v>
          </cell>
          <cell r="B117">
            <v>16.930022573363431</v>
          </cell>
          <cell r="C117">
            <v>20</v>
          </cell>
          <cell r="D117" t="str">
            <v>C</v>
          </cell>
          <cell r="E117">
            <v>16.930022573363431</v>
          </cell>
          <cell r="F117">
            <v>0.84</v>
          </cell>
          <cell r="G117">
            <v>2</v>
          </cell>
          <cell r="I117">
            <v>1</v>
          </cell>
          <cell r="J117">
            <v>0.84</v>
          </cell>
          <cell r="K117">
            <v>33.860045146726861</v>
          </cell>
          <cell r="L117">
            <v>40.309577555627214</v>
          </cell>
          <cell r="M117">
            <v>33.860045146726861</v>
          </cell>
          <cell r="N117">
            <v>40.309577555627214</v>
          </cell>
        </row>
        <row r="118">
          <cell r="A118" t="str">
            <v>BOMBA DE RECALQUE DE ÓLEO DIESEL</v>
          </cell>
          <cell r="B118">
            <v>2.7500000000000004</v>
          </cell>
          <cell r="C118">
            <v>3</v>
          </cell>
          <cell r="D118" t="str">
            <v>H</v>
          </cell>
          <cell r="E118">
            <v>2.7500000000000004</v>
          </cell>
          <cell r="F118">
            <v>0.77</v>
          </cell>
          <cell r="G118">
            <v>2</v>
          </cell>
          <cell r="I118">
            <v>0.5</v>
          </cell>
          <cell r="J118">
            <v>0.77</v>
          </cell>
          <cell r="K118">
            <v>5.5000000000000009</v>
          </cell>
          <cell r="L118">
            <v>7.1428571428571441</v>
          </cell>
          <cell r="M118">
            <v>2.7500000000000004</v>
          </cell>
          <cell r="N118">
            <v>3.5714285714285721</v>
          </cell>
        </row>
        <row r="119">
          <cell r="A119" t="str">
            <v>ILUMINAÇÃO E TOMADAS GERADOR</v>
          </cell>
          <cell r="B119">
            <v>11.67</v>
          </cell>
          <cell r="G119">
            <v>1</v>
          </cell>
          <cell r="I119">
            <v>0.9</v>
          </cell>
          <cell r="J119">
            <v>0.94</v>
          </cell>
          <cell r="K119">
            <v>11.67</v>
          </cell>
          <cell r="L119">
            <v>12.414893617021278</v>
          </cell>
          <cell r="M119">
            <v>10.503</v>
          </cell>
          <cell r="N119">
            <v>11.17340425531915</v>
          </cell>
        </row>
        <row r="120">
          <cell r="A120" t="str">
            <v>BOMBA DE INCÊNDIO JOCKEY</v>
          </cell>
          <cell r="B120">
            <v>6.3805104408352662</v>
          </cell>
          <cell r="C120">
            <v>7.5</v>
          </cell>
          <cell r="D120" t="str">
            <v>H</v>
          </cell>
          <cell r="E120">
            <v>6.3805104408352662</v>
          </cell>
          <cell r="F120">
            <v>0.8</v>
          </cell>
          <cell r="G120">
            <v>1</v>
          </cell>
          <cell r="I120">
            <v>0</v>
          </cell>
          <cell r="J120">
            <v>0.8</v>
          </cell>
          <cell r="K120">
            <v>6.3805104408352662</v>
          </cell>
          <cell r="L120">
            <v>7.9756380510440827</v>
          </cell>
          <cell r="M120">
            <v>0</v>
          </cell>
          <cell r="N120">
            <v>0</v>
          </cell>
        </row>
        <row r="121">
          <cell r="A121" t="str">
            <v>BOMBA DE INCÊNDIO PRINCIPAL</v>
          </cell>
          <cell r="B121">
            <v>119.56521739130434</v>
          </cell>
          <cell r="C121">
            <v>150</v>
          </cell>
          <cell r="D121" t="str">
            <v>H</v>
          </cell>
          <cell r="E121">
            <v>119.56521739130434</v>
          </cell>
          <cell r="F121">
            <v>0.86</v>
          </cell>
          <cell r="G121">
            <v>1</v>
          </cell>
          <cell r="I121">
            <v>1</v>
          </cell>
          <cell r="J121">
            <v>0.86</v>
          </cell>
          <cell r="K121">
            <v>119.56521739130434</v>
          </cell>
          <cell r="L121">
            <v>139.02932254802832</v>
          </cell>
          <cell r="M121">
            <v>119.56521739130434</v>
          </cell>
          <cell r="N121">
            <v>139.02932254802832</v>
          </cell>
        </row>
        <row r="122">
          <cell r="A122" t="str">
            <v>RETIFICADOR SUBESTAÇÃO</v>
          </cell>
          <cell r="B122">
            <v>10</v>
          </cell>
          <cell r="G122">
            <v>1</v>
          </cell>
          <cell r="I122">
            <v>1</v>
          </cell>
          <cell r="J122">
            <v>0.8</v>
          </cell>
          <cell r="K122">
            <v>10</v>
          </cell>
          <cell r="L122">
            <v>12.5</v>
          </cell>
          <cell r="M122">
            <v>10</v>
          </cell>
          <cell r="N122">
            <v>12.5</v>
          </cell>
        </row>
        <row r="123">
          <cell r="A123" t="str">
            <v>TOTAL</v>
          </cell>
          <cell r="I123">
            <v>0.84231455515010045</v>
          </cell>
          <cell r="J123">
            <v>0.83689583526671951</v>
          </cell>
          <cell r="K123">
            <v>551.86220831076525</v>
          </cell>
          <cell r="L123">
            <v>660.83730680358292</v>
          </cell>
          <cell r="M123">
            <v>464.8415704974343</v>
          </cell>
          <cell r="N123">
            <v>555.43539698615996</v>
          </cell>
        </row>
        <row r="125">
          <cell r="A125" t="str">
            <v>RESUMO GERAL:</v>
          </cell>
          <cell r="B125" t="str">
            <v>kW</v>
          </cell>
          <cell r="C125" t="str">
            <v>kVA</v>
          </cell>
        </row>
        <row r="126">
          <cell r="A126" t="str">
            <v>DEMANDAS</v>
          </cell>
          <cell r="B126">
            <v>464.8415704974343</v>
          </cell>
          <cell r="C126">
            <v>555.43539698615996</v>
          </cell>
        </row>
        <row r="127">
          <cell r="A127" t="str">
            <v>RESERVA     (%)</v>
          </cell>
          <cell r="B127">
            <v>0.2</v>
          </cell>
        </row>
        <row r="128">
          <cell r="A128" t="str">
            <v>FATOR DE SIMULTANEIDADE</v>
          </cell>
          <cell r="B128">
            <v>1</v>
          </cell>
        </row>
        <row r="130">
          <cell r="A130" t="str">
            <v xml:space="preserve">DEMANDA FINAL </v>
          </cell>
          <cell r="B130">
            <v>557.80988459692117</v>
          </cell>
          <cell r="C130">
            <v>666.5224763833919</v>
          </cell>
        </row>
        <row r="131">
          <cell r="J131" t="str">
            <v>CORRENTE DE PARTIDA (PIOR CASO)</v>
          </cell>
        </row>
        <row r="132">
          <cell r="A132" t="str">
            <v>TENSÃO (V)</v>
          </cell>
          <cell r="B132">
            <v>380</v>
          </cell>
          <cell r="C132" t="str">
            <v>V</v>
          </cell>
          <cell r="J132">
            <v>1223.676134633914</v>
          </cell>
          <cell r="K132" t="str">
            <v>A</v>
          </cell>
        </row>
        <row r="133">
          <cell r="A133" t="str">
            <v>CORRENTE (A)</v>
          </cell>
          <cell r="B133">
            <v>1012.676134633914</v>
          </cell>
          <cell r="C133" t="str">
            <v>A</v>
          </cell>
        </row>
        <row r="134">
          <cell r="A134" t="str">
            <v>DISJUNTOR GERAL</v>
          </cell>
          <cell r="B134">
            <v>1250</v>
          </cell>
          <cell r="C134" t="str">
            <v>A</v>
          </cell>
          <cell r="I134" t="str">
            <v>Ip/In</v>
          </cell>
          <cell r="J134">
            <v>0.97894090770713116</v>
          </cell>
          <cell r="K134" t="str">
            <v>A</v>
          </cell>
        </row>
        <row r="136">
          <cell r="A136" t="str">
            <v>TRANSFORMADOR DE 750KVA</v>
          </cell>
        </row>
        <row r="139">
          <cell r="A139" t="str">
            <v>TRANSFORMADOR 2.1 – PBT-2.1 EM EMERGÊNCIA</v>
          </cell>
        </row>
        <row r="141">
          <cell r="A141" t="str">
            <v>FINALIDADE</v>
          </cell>
          <cell r="B141" t="str">
            <v>POT. UNIT. (kW)</v>
          </cell>
          <cell r="C141" t="str">
            <v>POT. UNIT. (CV)</v>
          </cell>
          <cell r="D141" t="str">
            <v>T I P O</v>
          </cell>
          <cell r="E141" t="str">
            <v>POT-M (KW)</v>
          </cell>
          <cell r="F141" t="str">
            <v>FP- M</v>
          </cell>
          <cell r="G141" t="str">
            <v>QTDE.</v>
          </cell>
          <cell r="H141" t="str">
            <v>PÓLOS</v>
          </cell>
          <cell r="I141" t="str">
            <v>F.D.</v>
          </cell>
          <cell r="J141" t="str">
            <v>F.P.</v>
          </cell>
          <cell r="K141" t="str">
            <v>POT. INSTALADA (kW)</v>
          </cell>
          <cell r="L141" t="str">
            <v>POT. INSTALADA (kVA)</v>
          </cell>
          <cell r="M141" t="str">
            <v>POT. DEMANDADA (kW)</v>
          </cell>
          <cell r="N141" t="str">
            <v>POT. DEMANDADA (kVA)</v>
          </cell>
        </row>
        <row r="142">
          <cell r="A142" t="str">
            <v>ILUMINAÇÃO HELIPONTO</v>
          </cell>
          <cell r="B142">
            <v>10</v>
          </cell>
          <cell r="E142" t="e">
            <v>#N/A</v>
          </cell>
          <cell r="F142" t="e">
            <v>#N/A</v>
          </cell>
          <cell r="G142">
            <v>1</v>
          </cell>
          <cell r="I142">
            <v>1</v>
          </cell>
          <cell r="J142">
            <v>0.9</v>
          </cell>
          <cell r="K142">
            <v>10</v>
          </cell>
          <cell r="L142">
            <v>11.111111111111111</v>
          </cell>
          <cell r="M142">
            <v>10</v>
          </cell>
          <cell r="N142">
            <v>11.111111111111111</v>
          </cell>
        </row>
        <row r="143">
          <cell r="A143" t="str">
            <v>ELEVADORE HELIPONTO</v>
          </cell>
          <cell r="B143">
            <v>12</v>
          </cell>
          <cell r="E143" t="e">
            <v>#N/A</v>
          </cell>
          <cell r="F143" t="e">
            <v>#N/A</v>
          </cell>
          <cell r="G143">
            <v>2</v>
          </cell>
          <cell r="I143">
            <v>1</v>
          </cell>
          <cell r="J143">
            <v>0.9</v>
          </cell>
          <cell r="K143">
            <v>24</v>
          </cell>
          <cell r="L143">
            <v>26.666666666666664</v>
          </cell>
          <cell r="M143">
            <v>24</v>
          </cell>
          <cell r="N143">
            <v>26.666666666666664</v>
          </cell>
        </row>
        <row r="144">
          <cell r="A144" t="str">
            <v>ILUMINAÇÃO E COMANDO ELEVADORE HELIPONTO</v>
          </cell>
          <cell r="B144">
            <v>1.3</v>
          </cell>
          <cell r="E144" t="e">
            <v>#N/A</v>
          </cell>
          <cell r="F144" t="e">
            <v>#N/A</v>
          </cell>
          <cell r="G144">
            <v>1</v>
          </cell>
          <cell r="I144">
            <v>1</v>
          </cell>
          <cell r="J144">
            <v>0.8</v>
          </cell>
          <cell r="K144">
            <v>1.3</v>
          </cell>
          <cell r="L144">
            <v>1.625</v>
          </cell>
          <cell r="M144">
            <v>1.3</v>
          </cell>
          <cell r="N144">
            <v>1.625</v>
          </cell>
        </row>
        <row r="145">
          <cell r="A145" t="str">
            <v>ELEVADORES ZONA ALTA</v>
          </cell>
          <cell r="B145">
            <v>70</v>
          </cell>
          <cell r="E145" t="e">
            <v>#N/A</v>
          </cell>
          <cell r="F145" t="e">
            <v>#N/A</v>
          </cell>
          <cell r="G145">
            <v>8</v>
          </cell>
          <cell r="I145">
            <v>0.13</v>
          </cell>
          <cell r="J145">
            <v>0.8</v>
          </cell>
          <cell r="K145">
            <v>560</v>
          </cell>
          <cell r="L145">
            <v>700</v>
          </cell>
          <cell r="M145">
            <v>72.8</v>
          </cell>
          <cell r="N145">
            <v>91</v>
          </cell>
        </row>
        <row r="146">
          <cell r="A146" t="str">
            <v>ILUMINAÇÃO E COMANDO ELEVADORES ZONA ALTA</v>
          </cell>
          <cell r="B146">
            <v>3</v>
          </cell>
          <cell r="E146" t="e">
            <v>#N/A</v>
          </cell>
          <cell r="F146" t="e">
            <v>#N/A</v>
          </cell>
          <cell r="G146">
            <v>1</v>
          </cell>
          <cell r="I146">
            <v>0.13</v>
          </cell>
          <cell r="J146">
            <v>0.8</v>
          </cell>
          <cell r="K146">
            <v>3</v>
          </cell>
          <cell r="L146">
            <v>3.75</v>
          </cell>
          <cell r="M146">
            <v>0.39</v>
          </cell>
          <cell r="N146">
            <v>0.48750000000000004</v>
          </cell>
        </row>
        <row r="147">
          <cell r="A147" t="str">
            <v>VENTILAÇÃO</v>
          </cell>
          <cell r="B147">
            <v>83.25</v>
          </cell>
          <cell r="G147">
            <v>1</v>
          </cell>
          <cell r="I147">
            <v>0</v>
          </cell>
          <cell r="J147">
            <v>0.8</v>
          </cell>
          <cell r="K147">
            <v>83.25</v>
          </cell>
          <cell r="L147">
            <v>104.0625</v>
          </cell>
          <cell r="M147">
            <v>0</v>
          </cell>
          <cell r="N147">
            <v>0</v>
          </cell>
        </row>
        <row r="148">
          <cell r="A148" t="str">
            <v>BOMBAS DA CENTRAL DE ÁGUA GELADA</v>
          </cell>
          <cell r="B148">
            <v>535</v>
          </cell>
          <cell r="G148">
            <v>1</v>
          </cell>
          <cell r="I148">
            <v>0</v>
          </cell>
          <cell r="J148">
            <v>1.8</v>
          </cell>
          <cell r="K148">
            <v>535</v>
          </cell>
          <cell r="L148">
            <v>297.22222222222223</v>
          </cell>
          <cell r="M148">
            <v>0</v>
          </cell>
          <cell r="N148">
            <v>0</v>
          </cell>
        </row>
        <row r="153">
          <cell r="A153" t="str">
            <v>TOTAL</v>
          </cell>
          <cell r="I153">
            <v>8.9178414368501088E-2</v>
          </cell>
          <cell r="J153">
            <v>0.82886217251514727</v>
          </cell>
          <cell r="K153">
            <v>1216.55</v>
          </cell>
          <cell r="L153">
            <v>1144.4375</v>
          </cell>
          <cell r="M153">
            <v>108.49</v>
          </cell>
          <cell r="N153">
            <v>130.89027777777778</v>
          </cell>
        </row>
        <row r="155">
          <cell r="A155" t="str">
            <v>RESUMO GERAL:</v>
          </cell>
          <cell r="B155" t="str">
            <v>kW</v>
          </cell>
          <cell r="C155" t="str">
            <v>kVA</v>
          </cell>
        </row>
        <row r="156">
          <cell r="A156" t="str">
            <v>DEMANDAS</v>
          </cell>
          <cell r="B156">
            <v>108.49</v>
          </cell>
          <cell r="C156">
            <v>130.89027777777778</v>
          </cell>
        </row>
        <row r="157">
          <cell r="A157" t="str">
            <v>RESERVA     (%)</v>
          </cell>
          <cell r="B157">
            <v>0.2</v>
          </cell>
        </row>
        <row r="158">
          <cell r="A158" t="str">
            <v>FATOR DE SIMULTANEIDADE</v>
          </cell>
          <cell r="B158">
            <v>1</v>
          </cell>
        </row>
        <row r="160">
          <cell r="A160" t="str">
            <v xml:space="preserve">DEMANDA FINAL </v>
          </cell>
          <cell r="B160">
            <v>130.18799999999999</v>
          </cell>
          <cell r="C160">
            <v>157.06833333333333</v>
          </cell>
        </row>
        <row r="162">
          <cell r="A162" t="str">
            <v>TENSÃO (V)</v>
          </cell>
          <cell r="B162">
            <v>380</v>
          </cell>
          <cell r="C162" t="str">
            <v>V</v>
          </cell>
        </row>
        <row r="163">
          <cell r="A163" t="str">
            <v>CORRENTE (A)</v>
          </cell>
          <cell r="B163">
            <v>238.64064350306808</v>
          </cell>
          <cell r="C163" t="str">
            <v>A</v>
          </cell>
        </row>
        <row r="164">
          <cell r="A164" t="str">
            <v>DISJUNTOR GERAL</v>
          </cell>
          <cell r="B164">
            <v>2500</v>
          </cell>
          <cell r="C164" t="str">
            <v>A</v>
          </cell>
        </row>
        <row r="166">
          <cell r="A166" t="str">
            <v>TRANSFORMADOR DE 1500KVA</v>
          </cell>
        </row>
        <row r="170">
          <cell r="A170" t="str">
            <v>TRANSFORMADOR 2.2 – PBT-2.2 EM EMERGÊNCIA</v>
          </cell>
        </row>
        <row r="172">
          <cell r="A172" t="str">
            <v>FINALIDADE</v>
          </cell>
          <cell r="B172" t="str">
            <v>POT. UNIT. (kW)</v>
          </cell>
          <cell r="C172" t="str">
            <v>POT. UNIT. (CV)</v>
          </cell>
          <cell r="D172" t="str">
            <v>T I P O</v>
          </cell>
          <cell r="E172" t="str">
            <v>POT-M (KW)</v>
          </cell>
          <cell r="F172" t="str">
            <v>FP- M</v>
          </cell>
          <cell r="G172" t="str">
            <v>QTDE.</v>
          </cell>
          <cell r="H172" t="str">
            <v>PÓLOS</v>
          </cell>
          <cell r="I172" t="str">
            <v>F.D.</v>
          </cell>
          <cell r="J172" t="str">
            <v>F.P.</v>
          </cell>
          <cell r="K172" t="str">
            <v>POT. INSTALADA (kW)</v>
          </cell>
          <cell r="L172" t="str">
            <v>POT. INSTALADA (kVA)</v>
          </cell>
          <cell r="M172" t="str">
            <v>POT. DEMANDADA (kW)</v>
          </cell>
          <cell r="N172" t="str">
            <v>POT. DEMANDADA (kVA)</v>
          </cell>
        </row>
        <row r="173">
          <cell r="A173" t="str">
            <v>BARRAMENTO BLINDADO BB2.1/2.3 ESCRITÓRIOS</v>
          </cell>
          <cell r="B173">
            <v>96.05</v>
          </cell>
          <cell r="E173" t="e">
            <v>#N/A</v>
          </cell>
          <cell r="F173" t="e">
            <v>#N/A</v>
          </cell>
          <cell r="G173">
            <v>1</v>
          </cell>
          <cell r="I173">
            <v>1</v>
          </cell>
          <cell r="J173">
            <v>0.98</v>
          </cell>
          <cell r="K173">
            <v>96.05</v>
          </cell>
          <cell r="L173">
            <v>98.010204081632651</v>
          </cell>
          <cell r="M173">
            <v>96.05</v>
          </cell>
          <cell r="N173">
            <v>98.010204081632651</v>
          </cell>
        </row>
        <row r="174">
          <cell r="A174" t="str">
            <v>BARRAMENTO BLINDADO 2.2/2.4 FANCOIL ESCRITÓRIOS</v>
          </cell>
          <cell r="B174">
            <v>8.5227272727272734</v>
          </cell>
          <cell r="C174">
            <v>10</v>
          </cell>
          <cell r="D174" t="str">
            <v>C</v>
          </cell>
          <cell r="E174">
            <v>8.5227272727272734</v>
          </cell>
          <cell r="F174">
            <v>0.77</v>
          </cell>
          <cell r="G174">
            <v>34</v>
          </cell>
          <cell r="I174">
            <v>0</v>
          </cell>
          <cell r="J174">
            <v>0.77</v>
          </cell>
          <cell r="K174">
            <v>289.77272727272731</v>
          </cell>
          <cell r="L174">
            <v>376.32821723730819</v>
          </cell>
          <cell r="M174">
            <v>0</v>
          </cell>
          <cell r="N174">
            <v>0</v>
          </cell>
        </row>
        <row r="175">
          <cell r="A175" t="str">
            <v>TOTAL</v>
          </cell>
          <cell r="I175">
            <v>0.24894852793911473</v>
          </cell>
          <cell r="J175">
            <v>0.98</v>
          </cell>
          <cell r="K175">
            <v>385.82272727272732</v>
          </cell>
          <cell r="L175">
            <v>474.33842131894085</v>
          </cell>
          <cell r="M175">
            <v>96.05</v>
          </cell>
          <cell r="N175">
            <v>98.010204081632651</v>
          </cell>
        </row>
        <row r="178">
          <cell r="A178" t="str">
            <v>RESUMO GERAL:</v>
          </cell>
          <cell r="B178" t="str">
            <v>kW</v>
          </cell>
          <cell r="C178" t="str">
            <v>kVA</v>
          </cell>
        </row>
        <row r="179">
          <cell r="A179" t="str">
            <v>DEMANDAS</v>
          </cell>
          <cell r="B179">
            <v>96.05</v>
          </cell>
          <cell r="C179">
            <v>98.010204081632651</v>
          </cell>
        </row>
        <row r="180">
          <cell r="A180" t="str">
            <v>RESERVA     (%)</v>
          </cell>
          <cell r="B180">
            <v>0.2</v>
          </cell>
        </row>
        <row r="181">
          <cell r="A181" t="str">
            <v>FATOR DE SIMULTANEIDADE</v>
          </cell>
          <cell r="B181">
            <v>1</v>
          </cell>
        </row>
        <row r="183">
          <cell r="A183" t="str">
            <v xml:space="preserve">DEMANDA FINAL </v>
          </cell>
          <cell r="B183">
            <v>115.25999999999999</v>
          </cell>
          <cell r="C183">
            <v>117.61224489795917</v>
          </cell>
        </row>
        <row r="185">
          <cell r="A185" t="str">
            <v>TENSÃO (V)</v>
          </cell>
          <cell r="B185">
            <v>380</v>
          </cell>
          <cell r="C185" t="str">
            <v>V</v>
          </cell>
        </row>
        <row r="186">
          <cell r="A186" t="str">
            <v>CORRENTE (A)</v>
          </cell>
          <cell r="B186">
            <v>178.69331908377086</v>
          </cell>
          <cell r="C186" t="str">
            <v>A</v>
          </cell>
        </row>
        <row r="187">
          <cell r="A187" t="str">
            <v>DISJUNTOR GERAL</v>
          </cell>
          <cell r="B187">
            <v>2500</v>
          </cell>
          <cell r="C187" t="str">
            <v>A</v>
          </cell>
        </row>
        <row r="189">
          <cell r="A189" t="str">
            <v>TRANSFORMADOR DE 1500KVA</v>
          </cell>
        </row>
        <row r="192">
          <cell r="A192" t="str">
            <v>TRANSFORMADOR 2.3 – PBT-2.3</v>
          </cell>
        </row>
        <row r="194">
          <cell r="A194" t="str">
            <v>FINALIDADE</v>
          </cell>
          <cell r="B194" t="str">
            <v>POT. UNIT. (kW)</v>
          </cell>
          <cell r="C194" t="str">
            <v>POT. UNIT. (CV)</v>
          </cell>
          <cell r="D194" t="str">
            <v>T I P O</v>
          </cell>
          <cell r="E194" t="str">
            <v>POT-M (KW)</v>
          </cell>
          <cell r="F194" t="str">
            <v>FP- M</v>
          </cell>
          <cell r="G194" t="str">
            <v>QTDE.</v>
          </cell>
          <cell r="H194" t="str">
            <v>PÓLOS</v>
          </cell>
          <cell r="I194" t="str">
            <v>F.D.</v>
          </cell>
          <cell r="J194" t="str">
            <v>F.P.</v>
          </cell>
          <cell r="K194" t="str">
            <v>POT. INSTALADA (kW)</v>
          </cell>
          <cell r="L194" t="str">
            <v>POT. INSTALADA (kVA)</v>
          </cell>
          <cell r="M194" t="str">
            <v>POT. DEMANDADA (kW)</v>
          </cell>
          <cell r="N194" t="str">
            <v>POT. DEMANDADA (kVA)</v>
          </cell>
        </row>
        <row r="195">
          <cell r="A195" t="str">
            <v>CHILER</v>
          </cell>
          <cell r="B195">
            <v>500</v>
          </cell>
          <cell r="E195" t="e">
            <v>#N/A</v>
          </cell>
          <cell r="F195" t="e">
            <v>#N/A</v>
          </cell>
          <cell r="G195">
            <v>2</v>
          </cell>
          <cell r="I195">
            <v>9.9999999999999995E-7</v>
          </cell>
          <cell r="J195">
            <v>0.9</v>
          </cell>
          <cell r="K195">
            <v>1000</v>
          </cell>
          <cell r="L195">
            <v>1111.1111111111111</v>
          </cell>
          <cell r="M195">
            <v>1E-3</v>
          </cell>
          <cell r="N195">
            <v>1.1111111111111111E-3</v>
          </cell>
        </row>
        <row r="196">
          <cell r="A196" t="str">
            <v>CHILER</v>
          </cell>
          <cell r="B196">
            <v>310</v>
          </cell>
          <cell r="E196" t="e">
            <v>#N/A</v>
          </cell>
          <cell r="F196" t="e">
            <v>#N/A</v>
          </cell>
          <cell r="G196">
            <v>1</v>
          </cell>
          <cell r="I196">
            <v>9.9999999999999995E-7</v>
          </cell>
          <cell r="J196">
            <v>0.9</v>
          </cell>
          <cell r="K196">
            <v>310</v>
          </cell>
          <cell r="L196">
            <v>344.44444444444446</v>
          </cell>
          <cell r="M196">
            <v>3.1E-4</v>
          </cell>
          <cell r="N196">
            <v>3.4444444444444442E-4</v>
          </cell>
        </row>
        <row r="197">
          <cell r="A197" t="str">
            <v>TOTAL</v>
          </cell>
          <cell r="I197">
            <v>9.9999999999999995E-7</v>
          </cell>
          <cell r="J197">
            <v>0.9</v>
          </cell>
          <cell r="K197">
            <v>1310</v>
          </cell>
          <cell r="L197">
            <v>1455.5555555555557</v>
          </cell>
          <cell r="M197">
            <v>1.31E-3</v>
          </cell>
          <cell r="N197">
            <v>1.4555555555555554E-3</v>
          </cell>
        </row>
        <row r="200">
          <cell r="A200" t="str">
            <v>RESUMO GERAL:</v>
          </cell>
          <cell r="B200" t="str">
            <v>kW</v>
          </cell>
          <cell r="C200" t="str">
            <v>kVA</v>
          </cell>
        </row>
        <row r="201">
          <cell r="A201" t="str">
            <v>DEMANDAS</v>
          </cell>
          <cell r="B201">
            <v>1.31E-3</v>
          </cell>
          <cell r="C201">
            <v>1.4555555555555554E-3</v>
          </cell>
        </row>
        <row r="202">
          <cell r="A202" t="str">
            <v>RESERVA     (%)</v>
          </cell>
          <cell r="B202">
            <v>0.2</v>
          </cell>
        </row>
        <row r="203">
          <cell r="A203" t="str">
            <v>FATOR DE SIMULTANEIDADE</v>
          </cell>
          <cell r="B203">
            <v>1</v>
          </cell>
        </row>
        <row r="205">
          <cell r="A205" t="str">
            <v xml:space="preserve">DEMANDA FINAL </v>
          </cell>
          <cell r="B205">
            <v>1.5719999999999998E-3</v>
          </cell>
          <cell r="C205">
            <v>1.7466666666666665E-3</v>
          </cell>
        </row>
        <row r="207">
          <cell r="A207" t="str">
            <v>TENSÃO (V)</v>
          </cell>
          <cell r="B207">
            <v>380</v>
          </cell>
          <cell r="C207" t="str">
            <v>V</v>
          </cell>
        </row>
        <row r="208">
          <cell r="A208" t="str">
            <v>CORRENTE (A)</v>
          </cell>
          <cell r="B208">
            <v>2.6537854478540695E-3</v>
          </cell>
          <cell r="C208" t="str">
            <v>A</v>
          </cell>
        </row>
        <row r="209">
          <cell r="A209" t="str">
            <v>DISJUNTOR GERAL</v>
          </cell>
          <cell r="B209">
            <v>2500</v>
          </cell>
          <cell r="C209" t="str">
            <v>A</v>
          </cell>
        </row>
        <row r="211">
          <cell r="A211" t="str">
            <v>TRANSFORMADOR DE 1500KVA</v>
          </cell>
        </row>
        <row r="215">
          <cell r="A215" t="str">
            <v>DEMANDA TOTAL DO GERADOR EM EMERGÊNCIA – 1º FASE</v>
          </cell>
        </row>
        <row r="217">
          <cell r="A217" t="str">
            <v>FINALIDADE</v>
          </cell>
          <cell r="B217" t="str">
            <v>POT. UNIT. (kW)</v>
          </cell>
          <cell r="C217" t="str">
            <v>POT. UNIT. (CV)</v>
          </cell>
          <cell r="D217" t="str">
            <v>T I P O</v>
          </cell>
          <cell r="E217" t="str">
            <v>POT-M (KW)</v>
          </cell>
          <cell r="F217" t="str">
            <v>FP- M</v>
          </cell>
          <cell r="G217" t="str">
            <v>QTDE.</v>
          </cell>
          <cell r="H217" t="str">
            <v>PÓLOS</v>
          </cell>
          <cell r="I217" t="str">
            <v>F.D.</v>
          </cell>
          <cell r="J217" t="str">
            <v>F.P.</v>
          </cell>
          <cell r="K217" t="str">
            <v>POT. INSTALADA (kW)</v>
          </cell>
          <cell r="L217" t="str">
            <v>POT. INSTALADA (kVA)</v>
          </cell>
          <cell r="M217" t="str">
            <v>POT. DEMANDADA (kW)</v>
          </cell>
          <cell r="N217" t="str">
            <v>POT. DEMANDADA (kVA)</v>
          </cell>
        </row>
        <row r="218">
          <cell r="A218" t="str">
            <v>TRANSFORMADOR 1.1  PBT-1.1</v>
          </cell>
          <cell r="B218">
            <v>324.10509426511931</v>
          </cell>
          <cell r="E218" t="e">
            <v>#N/A</v>
          </cell>
          <cell r="F218" t="e">
            <v>#N/A</v>
          </cell>
          <cell r="G218">
            <v>1</v>
          </cell>
          <cell r="I218">
            <v>0.79896043489677604</v>
          </cell>
          <cell r="J218">
            <v>0.85752015197356957</v>
          </cell>
          <cell r="K218">
            <v>324.10509426511931</v>
          </cell>
          <cell r="L218">
            <v>377.95624221681129</v>
          </cell>
          <cell r="M218">
            <v>258.94714706632033</v>
          </cell>
          <cell r="N218">
            <v>301.97208365349479</v>
          </cell>
        </row>
        <row r="219">
          <cell r="A219" t="str">
            <v>TRANSFORMADOR 1.2  PBT-1.2</v>
          </cell>
          <cell r="B219">
            <v>1391.0193808785871</v>
          </cell>
          <cell r="E219" t="e">
            <v>#N/A</v>
          </cell>
          <cell r="F219" t="e">
            <v>#N/A</v>
          </cell>
          <cell r="G219">
            <v>1</v>
          </cell>
          <cell r="I219">
            <v>5.8131468987100983E-2</v>
          </cell>
          <cell r="J219">
            <v>0.79999999999999993</v>
          </cell>
          <cell r="K219">
            <v>1391.0193808785871</v>
          </cell>
          <cell r="L219">
            <v>1738.7742260982341</v>
          </cell>
          <cell r="M219">
            <v>80.861999999999995</v>
          </cell>
          <cell r="N219">
            <v>101.0775</v>
          </cell>
        </row>
        <row r="220">
          <cell r="A220" t="str">
            <v>TRANSFORMADOR 2.1  PBT-2.1</v>
          </cell>
          <cell r="B220">
            <v>1216.55</v>
          </cell>
          <cell r="E220" t="e">
            <v>#N/A</v>
          </cell>
          <cell r="F220" t="e">
            <v>#N/A</v>
          </cell>
          <cell r="G220">
            <v>1</v>
          </cell>
          <cell r="I220">
            <v>8.9178414368501088E-2</v>
          </cell>
          <cell r="J220">
            <v>0.82886217251514727</v>
          </cell>
          <cell r="K220">
            <v>1216.55</v>
          </cell>
          <cell r="L220">
            <v>1467.7349749336856</v>
          </cell>
          <cell r="M220">
            <v>108.49</v>
          </cell>
          <cell r="N220">
            <v>130.89027777777778</v>
          </cell>
        </row>
        <row r="221">
          <cell r="A221" t="str">
            <v>TRANSFORMADOR 2.2  PBT-2.2</v>
          </cell>
          <cell r="B221">
            <v>385.82272727272732</v>
          </cell>
          <cell r="E221" t="e">
            <v>#N/A</v>
          </cell>
          <cell r="F221" t="e">
            <v>#N/A</v>
          </cell>
          <cell r="G221">
            <v>1</v>
          </cell>
          <cell r="I221">
            <v>0.24894852793911473</v>
          </cell>
          <cell r="J221">
            <v>0.98</v>
          </cell>
          <cell r="K221">
            <v>385.82272727272732</v>
          </cell>
          <cell r="L221">
            <v>393.6966604823748</v>
          </cell>
          <cell r="M221">
            <v>96.05</v>
          </cell>
          <cell r="N221">
            <v>98.010204081632651</v>
          </cell>
        </row>
        <row r="222">
          <cell r="A222" t="str">
            <v>TRANSFORMADOR 2.3  PBT-2.3</v>
          </cell>
          <cell r="B222">
            <v>1310</v>
          </cell>
          <cell r="E222" t="e">
            <v>#N/A</v>
          </cell>
          <cell r="F222" t="e">
            <v>#N/A</v>
          </cell>
          <cell r="G222">
            <v>1</v>
          </cell>
          <cell r="I222">
            <v>9.9999999999999995E-7</v>
          </cell>
          <cell r="J222">
            <v>0.9</v>
          </cell>
          <cell r="K222">
            <v>1310</v>
          </cell>
          <cell r="L222">
            <v>1455.5555555555554</v>
          </cell>
          <cell r="M222">
            <v>1.31E-3</v>
          </cell>
          <cell r="N222">
            <v>1.4555555555555554E-3</v>
          </cell>
        </row>
        <row r="223">
          <cell r="A223" t="str">
            <v>TRANSFORMADOR CM1.1 PBT-SEG</v>
          </cell>
          <cell r="B223">
            <v>551.86220831076525</v>
          </cell>
          <cell r="E223" t="e">
            <v>#N/A</v>
          </cell>
          <cell r="F223" t="e">
            <v>#N/A</v>
          </cell>
          <cell r="G223">
            <v>1</v>
          </cell>
          <cell r="I223">
            <v>0.84231455515010045</v>
          </cell>
          <cell r="J223">
            <v>0.83689583526671951</v>
          </cell>
          <cell r="K223">
            <v>551.86220831076525</v>
          </cell>
          <cell r="L223">
            <v>659.41564655401373</v>
          </cell>
          <cell r="M223">
            <v>464.8415704974343</v>
          </cell>
          <cell r="N223">
            <v>555.43539698615996</v>
          </cell>
        </row>
        <row r="224">
          <cell r="A224" t="str">
            <v>TOTAL</v>
          </cell>
          <cell r="I224">
            <v>0.19484881189623038</v>
          </cell>
          <cell r="J224">
            <v>0.84992685384910982</v>
          </cell>
          <cell r="K224">
            <v>5179.3594107271983</v>
          </cell>
          <cell r="L224">
            <v>6093.1333058406753</v>
          </cell>
          <cell r="M224">
            <v>1009.1920275637546</v>
          </cell>
          <cell r="N224">
            <v>1187.3869180546208</v>
          </cell>
        </row>
        <row r="227">
          <cell r="A227" t="str">
            <v>RESUMO GERAL:</v>
          </cell>
          <cell r="B227" t="str">
            <v>kW</v>
          </cell>
          <cell r="C227" t="str">
            <v>kVA</v>
          </cell>
        </row>
        <row r="228">
          <cell r="A228" t="str">
            <v>DEMANDAS</v>
          </cell>
          <cell r="B228">
            <v>1009.1920275637546</v>
          </cell>
          <cell r="C228">
            <v>1187.3869180546208</v>
          </cell>
        </row>
        <row r="229">
          <cell r="A229" t="str">
            <v>RESERVA     (%)</v>
          </cell>
          <cell r="B229">
            <v>0.2</v>
          </cell>
        </row>
        <row r="230">
          <cell r="A230" t="str">
            <v>FATOR DE SIMULTANEIDADE</v>
          </cell>
          <cell r="B230">
            <v>1</v>
          </cell>
        </row>
        <row r="232">
          <cell r="A232" t="str">
            <v xml:space="preserve">DEMANDA FINAL </v>
          </cell>
          <cell r="B232">
            <v>1211.0304330765055</v>
          </cell>
          <cell r="C232">
            <v>1424.8643016655449</v>
          </cell>
        </row>
        <row r="234">
          <cell r="A234" t="str">
            <v>TENSÃO (V)</v>
          </cell>
          <cell r="B234">
            <v>380</v>
          </cell>
          <cell r="C234" t="str">
            <v>V</v>
          </cell>
        </row>
        <row r="235">
          <cell r="A235" t="str">
            <v>CORRENTE (A)</v>
          </cell>
          <cell r="B235">
            <v>2164.8573371718176</v>
          </cell>
          <cell r="C235" t="str">
            <v>A</v>
          </cell>
        </row>
        <row r="236">
          <cell r="A236" t="str">
            <v>DISJUNTOR GERAL</v>
          </cell>
          <cell r="B236">
            <v>1250</v>
          </cell>
          <cell r="C236" t="str">
            <v>A</v>
          </cell>
        </row>
        <row r="238">
          <cell r="A238" t="str">
            <v>ADOTADO GERADOR DE 1165/1040KVA</v>
          </cell>
        </row>
        <row r="243">
          <cell r="A243" t="str">
            <v>TABELA DE EMERGÊNICA GERAL – 1º FASE</v>
          </cell>
        </row>
        <row r="245">
          <cell r="A245" t="str">
            <v>FINALIDADE</v>
          </cell>
          <cell r="B245" t="str">
            <v>POT. UNIT. (kW)</v>
          </cell>
          <cell r="C245" t="str">
            <v>POT. UNIT. (CV)</v>
          </cell>
          <cell r="D245" t="str">
            <v>T I P O</v>
          </cell>
          <cell r="E245" t="str">
            <v>POT-M (KW)</v>
          </cell>
          <cell r="F245" t="str">
            <v>FP- M</v>
          </cell>
          <cell r="G245" t="str">
            <v>QTDE.</v>
          </cell>
          <cell r="H245" t="str">
            <v>PÓLOS</v>
          </cell>
          <cell r="I245" t="str">
            <v>F.D.</v>
          </cell>
          <cell r="J245" t="str">
            <v>F.P.</v>
          </cell>
          <cell r="K245" t="str">
            <v>POT. INSTALADA (kW)</v>
          </cell>
          <cell r="L245" t="str">
            <v>POT. INSTALADA (kVA)</v>
          </cell>
          <cell r="M245" t="str">
            <v>POT. DEMANDADA (kW)</v>
          </cell>
          <cell r="N245" t="str">
            <v>POT. DEMANDADA (kVA)</v>
          </cell>
        </row>
        <row r="246">
          <cell r="A246" t="str">
            <v>BARRAMENTO BLINDADO BB1.1/1.3 – ILUMINAÇÃO HALL</v>
          </cell>
          <cell r="B246">
            <v>123.78</v>
          </cell>
          <cell r="E246" t="e">
            <v>#N/A</v>
          </cell>
          <cell r="F246" t="e">
            <v>#N/A</v>
          </cell>
          <cell r="G246">
            <v>1</v>
          </cell>
          <cell r="I246">
            <v>0.72387274236801691</v>
          </cell>
          <cell r="J246">
            <v>0.98</v>
          </cell>
          <cell r="K246">
            <v>123.78</v>
          </cell>
          <cell r="L246">
            <v>126.30612244897959</v>
          </cell>
          <cell r="M246">
            <v>89.600968050313128</v>
          </cell>
          <cell r="N246">
            <v>91.4295592350134</v>
          </cell>
        </row>
        <row r="247">
          <cell r="A247" t="str">
            <v>QD-B1-3S</v>
          </cell>
          <cell r="B247">
            <v>140.32509426511928</v>
          </cell>
          <cell r="E247" t="e">
            <v>#N/A</v>
          </cell>
          <cell r="F247" t="e">
            <v>#N/A</v>
          </cell>
          <cell r="G247">
            <v>1</v>
          </cell>
          <cell r="I247">
            <v>1</v>
          </cell>
          <cell r="J247">
            <v>0.77296462798671983</v>
          </cell>
          <cell r="K247">
            <v>140.32509426511928</v>
          </cell>
          <cell r="L247">
            <v>181.54141752982022</v>
          </cell>
          <cell r="M247">
            <v>140.32509426511928</v>
          </cell>
          <cell r="N247">
            <v>181.54141752982022</v>
          </cell>
        </row>
        <row r="248">
          <cell r="A248" t="str">
            <v>NO BREAK</v>
          </cell>
          <cell r="B248">
            <v>30</v>
          </cell>
          <cell r="G248">
            <v>2</v>
          </cell>
          <cell r="I248">
            <v>0.5</v>
          </cell>
          <cell r="J248">
            <v>1</v>
          </cell>
          <cell r="K248">
            <v>60</v>
          </cell>
          <cell r="L248">
            <v>60</v>
          </cell>
          <cell r="M248">
            <v>30</v>
          </cell>
          <cell r="N248">
            <v>30</v>
          </cell>
        </row>
        <row r="249">
          <cell r="A249" t="str">
            <v>ILUMINAÇÃO E COMANDO ELEVADORES SUBSOLO</v>
          </cell>
          <cell r="B249">
            <v>1.3</v>
          </cell>
          <cell r="E249" t="e">
            <v>#N/A</v>
          </cell>
          <cell r="F249" t="e">
            <v>#N/A</v>
          </cell>
          <cell r="G249">
            <v>1</v>
          </cell>
          <cell r="I249">
            <v>0.74</v>
          </cell>
          <cell r="J249">
            <v>0.8</v>
          </cell>
          <cell r="K249">
            <v>1.3</v>
          </cell>
          <cell r="L249">
            <v>1.625</v>
          </cell>
          <cell r="M249">
            <v>0.96199999999999997</v>
          </cell>
          <cell r="N249">
            <v>1.2024999999999999</v>
          </cell>
        </row>
        <row r="250">
          <cell r="A250" t="str">
            <v>ELEVADORES GARAGEM</v>
          </cell>
          <cell r="B250">
            <v>20</v>
          </cell>
          <cell r="E250" t="e">
            <v>#N/A</v>
          </cell>
          <cell r="F250" t="e">
            <v>#N/A</v>
          </cell>
          <cell r="G250">
            <v>2</v>
          </cell>
          <cell r="I250">
            <v>0.74</v>
          </cell>
          <cell r="J250">
            <v>0.8</v>
          </cell>
          <cell r="K250">
            <v>40</v>
          </cell>
          <cell r="L250">
            <v>50</v>
          </cell>
          <cell r="M250">
            <v>29.6</v>
          </cell>
          <cell r="N250">
            <v>37</v>
          </cell>
        </row>
        <row r="251">
          <cell r="A251" t="str">
            <v>ELEVADORES ZONA BAIXA</v>
          </cell>
          <cell r="B251">
            <v>50</v>
          </cell>
          <cell r="E251" t="e">
            <v>#N/A</v>
          </cell>
          <cell r="F251" t="e">
            <v>#N/A</v>
          </cell>
          <cell r="G251">
            <v>8</v>
          </cell>
          <cell r="I251">
            <v>0.125</v>
          </cell>
          <cell r="J251">
            <v>0.8</v>
          </cell>
          <cell r="K251">
            <v>400</v>
          </cell>
          <cell r="L251">
            <v>500</v>
          </cell>
          <cell r="M251">
            <v>50</v>
          </cell>
          <cell r="N251">
            <v>62.5</v>
          </cell>
        </row>
        <row r="252">
          <cell r="A252" t="str">
            <v>ILUMINAÇÃO E COMANDO ELEVADORES ZONA BAIXA</v>
          </cell>
          <cell r="B252">
            <v>3</v>
          </cell>
          <cell r="E252" t="e">
            <v>#N/A</v>
          </cell>
          <cell r="F252" t="e">
            <v>#N/A</v>
          </cell>
          <cell r="G252">
            <v>1</v>
          </cell>
          <cell r="I252">
            <v>0.1</v>
          </cell>
          <cell r="J252">
            <v>0.8</v>
          </cell>
          <cell r="K252">
            <v>3</v>
          </cell>
          <cell r="L252">
            <v>3.75</v>
          </cell>
          <cell r="M252">
            <v>0.3</v>
          </cell>
          <cell r="N252">
            <v>0.375</v>
          </cell>
        </row>
        <row r="253">
          <cell r="A253" t="str">
            <v>ELEVADOR DE SEGUANÇA</v>
          </cell>
          <cell r="B253">
            <v>35</v>
          </cell>
          <cell r="E253" t="e">
            <v>#N/A</v>
          </cell>
          <cell r="F253" t="e">
            <v>#N/A</v>
          </cell>
          <cell r="G253">
            <v>1</v>
          </cell>
          <cell r="I253">
            <v>1</v>
          </cell>
          <cell r="J253">
            <v>0.8</v>
          </cell>
          <cell r="K253">
            <v>35</v>
          </cell>
          <cell r="L253">
            <v>43.75</v>
          </cell>
          <cell r="M253">
            <v>35</v>
          </cell>
          <cell r="N253">
            <v>43.75</v>
          </cell>
        </row>
        <row r="254">
          <cell r="A254" t="str">
            <v>ILUMINAÇÃO E COMANDO ELEVADORE DE SEGURANÇA</v>
          </cell>
          <cell r="B254">
            <v>3</v>
          </cell>
          <cell r="E254" t="e">
            <v>#N/A</v>
          </cell>
          <cell r="F254" t="e">
            <v>#N/A</v>
          </cell>
          <cell r="G254">
            <v>1</v>
          </cell>
          <cell r="I254">
            <v>1</v>
          </cell>
          <cell r="J254">
            <v>0.8</v>
          </cell>
          <cell r="K254">
            <v>3</v>
          </cell>
          <cell r="L254">
            <v>3.75</v>
          </cell>
          <cell r="M254">
            <v>3</v>
          </cell>
          <cell r="N254">
            <v>3.75</v>
          </cell>
        </row>
        <row r="255">
          <cell r="A255" t="str">
            <v>PRESSURIZAÇÃO ESCADA 5SS</v>
          </cell>
          <cell r="B255">
            <v>6.3805104408352662</v>
          </cell>
          <cell r="C255">
            <v>7.5</v>
          </cell>
          <cell r="D255" t="str">
            <v>C</v>
          </cell>
          <cell r="E255">
            <v>6.3805104408352662</v>
          </cell>
          <cell r="F255">
            <v>0.8</v>
          </cell>
          <cell r="G255">
            <v>4</v>
          </cell>
          <cell r="I255">
            <v>0.5</v>
          </cell>
          <cell r="J255">
            <v>0.8</v>
          </cell>
          <cell r="K255">
            <v>25.522041763341065</v>
          </cell>
          <cell r="L255">
            <v>31.902552204176331</v>
          </cell>
          <cell r="M255">
            <v>12.761020881670532</v>
          </cell>
          <cell r="N255">
            <v>15.951276102088165</v>
          </cell>
        </row>
        <row r="256">
          <cell r="A256" t="str">
            <v>PRESSURIZAÇÃO ESCADA 3SS</v>
          </cell>
          <cell r="B256">
            <v>8.6705202312138727</v>
          </cell>
          <cell r="C256">
            <v>10</v>
          </cell>
          <cell r="D256" t="str">
            <v>C</v>
          </cell>
          <cell r="E256">
            <v>8.6705202312138727</v>
          </cell>
          <cell r="F256">
            <v>0.85</v>
          </cell>
          <cell r="G256">
            <v>2</v>
          </cell>
          <cell r="I256">
            <v>0.5</v>
          </cell>
          <cell r="J256">
            <v>0.85</v>
          </cell>
          <cell r="K256">
            <v>17.341040462427745</v>
          </cell>
          <cell r="L256">
            <v>20.401224073444407</v>
          </cell>
          <cell r="M256">
            <v>8.6705202312138727</v>
          </cell>
          <cell r="N256">
            <v>10.200612036722204</v>
          </cell>
        </row>
        <row r="257">
          <cell r="A257" t="str">
            <v>PRESSURIZAÇÃO ESCADA 1SS</v>
          </cell>
          <cell r="B257">
            <v>16.930022573363431</v>
          </cell>
          <cell r="C257">
            <v>20</v>
          </cell>
          <cell r="D257" t="str">
            <v>C</v>
          </cell>
          <cell r="E257">
            <v>16.930022573363431</v>
          </cell>
          <cell r="F257">
            <v>0.84</v>
          </cell>
          <cell r="G257">
            <v>5</v>
          </cell>
          <cell r="I257">
            <v>0.8</v>
          </cell>
          <cell r="J257">
            <v>0.84</v>
          </cell>
          <cell r="K257">
            <v>84.650112866817153</v>
          </cell>
          <cell r="L257">
            <v>100.77394388906805</v>
          </cell>
          <cell r="M257">
            <v>67.720090293453723</v>
          </cell>
          <cell r="N257">
            <v>80.619155111254443</v>
          </cell>
        </row>
        <row r="258">
          <cell r="A258" t="str">
            <v>EXAUSTÃO DE FUMAÇA</v>
          </cell>
          <cell r="B258">
            <v>16.930022573363431</v>
          </cell>
          <cell r="C258">
            <v>20</v>
          </cell>
          <cell r="D258" t="str">
            <v>C</v>
          </cell>
          <cell r="E258">
            <v>16.930022573363431</v>
          </cell>
          <cell r="F258">
            <v>0.84</v>
          </cell>
          <cell r="G258">
            <v>2</v>
          </cell>
          <cell r="I258">
            <v>1</v>
          </cell>
          <cell r="J258">
            <v>0.84</v>
          </cell>
          <cell r="K258">
            <v>33.860045146726861</v>
          </cell>
          <cell r="L258">
            <v>40.309577555627214</v>
          </cell>
          <cell r="M258">
            <v>33.860045146726861</v>
          </cell>
          <cell r="N258">
            <v>40.309577555627214</v>
          </cell>
        </row>
        <row r="259">
          <cell r="A259" t="str">
            <v>ELEVADOR DE SEGUANÇA</v>
          </cell>
          <cell r="B259">
            <v>35</v>
          </cell>
          <cell r="E259" t="e">
            <v>#N/A</v>
          </cell>
          <cell r="F259" t="e">
            <v>#N/A</v>
          </cell>
          <cell r="G259">
            <v>1</v>
          </cell>
          <cell r="I259">
            <v>1</v>
          </cell>
          <cell r="J259">
            <v>0.8</v>
          </cell>
          <cell r="K259">
            <v>35</v>
          </cell>
          <cell r="L259">
            <v>43.75</v>
          </cell>
          <cell r="M259">
            <v>35</v>
          </cell>
          <cell r="N259">
            <v>43.75</v>
          </cell>
        </row>
        <row r="260">
          <cell r="A260" t="str">
            <v>ILUMINAÇÃO E COMANDO ELEVADORE DE SEGURANÇA</v>
          </cell>
          <cell r="B260">
            <v>3</v>
          </cell>
          <cell r="E260" t="e">
            <v>#N/A</v>
          </cell>
          <cell r="F260" t="e">
            <v>#N/A</v>
          </cell>
          <cell r="G260">
            <v>1</v>
          </cell>
          <cell r="I260">
            <v>1</v>
          </cell>
          <cell r="J260">
            <v>0.8</v>
          </cell>
          <cell r="K260">
            <v>3</v>
          </cell>
          <cell r="L260">
            <v>3.75</v>
          </cell>
          <cell r="M260">
            <v>3</v>
          </cell>
          <cell r="N260">
            <v>3.75</v>
          </cell>
        </row>
        <row r="261">
          <cell r="A261" t="str">
            <v>PRESSURIZAÇÃO ESCADA 5SS</v>
          </cell>
          <cell r="B261">
            <v>6.3805104408352662</v>
          </cell>
          <cell r="C261">
            <v>7.5</v>
          </cell>
          <cell r="D261" t="str">
            <v>C</v>
          </cell>
          <cell r="E261">
            <v>6.3805104408352662</v>
          </cell>
          <cell r="F261">
            <v>0.8</v>
          </cell>
          <cell r="G261">
            <v>4</v>
          </cell>
          <cell r="I261">
            <v>0.5</v>
          </cell>
          <cell r="J261">
            <v>0.8</v>
          </cell>
          <cell r="K261">
            <v>25.522041763341065</v>
          </cell>
          <cell r="L261">
            <v>31.902552204176331</v>
          </cell>
          <cell r="M261">
            <v>12.761020881670532</v>
          </cell>
          <cell r="N261">
            <v>15.951276102088165</v>
          </cell>
        </row>
        <row r="262">
          <cell r="A262" t="str">
            <v>PRESSURIZAÇÃO ESCADA 3SS</v>
          </cell>
          <cell r="B262">
            <v>8.6705202312138727</v>
          </cell>
          <cell r="C262">
            <v>10</v>
          </cell>
          <cell r="D262" t="str">
            <v>C</v>
          </cell>
          <cell r="E262">
            <v>8.6705202312138727</v>
          </cell>
          <cell r="F262">
            <v>0.85</v>
          </cell>
          <cell r="G262">
            <v>2</v>
          </cell>
          <cell r="I262">
            <v>0.5</v>
          </cell>
          <cell r="J262">
            <v>0.85</v>
          </cell>
          <cell r="K262">
            <v>17.341040462427745</v>
          </cell>
          <cell r="L262">
            <v>20.401224073444407</v>
          </cell>
          <cell r="M262">
            <v>8.6705202312138727</v>
          </cell>
          <cell r="N262">
            <v>10.200612036722204</v>
          </cell>
        </row>
        <row r="263">
          <cell r="A263" t="str">
            <v>PRESSURIZAÇÃO ESCADA 1SS</v>
          </cell>
          <cell r="B263">
            <v>16.930022573363431</v>
          </cell>
          <cell r="C263">
            <v>20</v>
          </cell>
          <cell r="D263" t="str">
            <v>C</v>
          </cell>
          <cell r="E263">
            <v>16.930022573363431</v>
          </cell>
          <cell r="F263">
            <v>0.84</v>
          </cell>
          <cell r="G263">
            <v>5</v>
          </cell>
          <cell r="I263">
            <v>0.8</v>
          </cell>
          <cell r="J263">
            <v>0.84</v>
          </cell>
          <cell r="K263">
            <v>84.650112866817153</v>
          </cell>
          <cell r="L263">
            <v>100.77394388906805</v>
          </cell>
          <cell r="M263">
            <v>67.720090293453723</v>
          </cell>
          <cell r="N263">
            <v>80.619155111254443</v>
          </cell>
        </row>
        <row r="264">
          <cell r="A264" t="str">
            <v>EXAUSTÃO DE FUMAÇA</v>
          </cell>
          <cell r="B264">
            <v>16.930022573363431</v>
          </cell>
          <cell r="C264">
            <v>20</v>
          </cell>
          <cell r="D264" t="str">
            <v>C</v>
          </cell>
          <cell r="E264">
            <v>16.930022573363431</v>
          </cell>
          <cell r="F264">
            <v>0.84</v>
          </cell>
          <cell r="G264">
            <v>2</v>
          </cell>
          <cell r="I264">
            <v>1</v>
          </cell>
          <cell r="J264">
            <v>0.84</v>
          </cell>
          <cell r="K264">
            <v>33.860045146726861</v>
          </cell>
          <cell r="L264">
            <v>40.309577555627214</v>
          </cell>
          <cell r="M264">
            <v>33.860045146726861</v>
          </cell>
          <cell r="N264">
            <v>40.309577555627214</v>
          </cell>
        </row>
        <row r="265">
          <cell r="A265" t="str">
            <v>BOMBA DE RECALQUE DE ÓLEO DIESEL</v>
          </cell>
          <cell r="B265">
            <v>2.75</v>
          </cell>
          <cell r="C265">
            <v>3</v>
          </cell>
          <cell r="D265" t="str">
            <v>H</v>
          </cell>
          <cell r="E265">
            <v>2.75</v>
          </cell>
          <cell r="F265">
            <v>0.77</v>
          </cell>
          <cell r="G265">
            <v>2</v>
          </cell>
          <cell r="I265">
            <v>0.5</v>
          </cell>
          <cell r="J265">
            <v>0.77</v>
          </cell>
          <cell r="K265">
            <v>5.5</v>
          </cell>
          <cell r="L265">
            <v>7.1428571428571441</v>
          </cell>
          <cell r="M265">
            <v>2.75</v>
          </cell>
          <cell r="N265">
            <v>3.5714285714285721</v>
          </cell>
        </row>
        <row r="266">
          <cell r="A266" t="str">
            <v>ILUMINAÇÃO E TOMADAS GERADOR</v>
          </cell>
          <cell r="B266">
            <v>11.67</v>
          </cell>
          <cell r="G266">
            <v>1</v>
          </cell>
          <cell r="I266">
            <v>0.9</v>
          </cell>
          <cell r="J266">
            <v>0.94</v>
          </cell>
          <cell r="K266">
            <v>11.67</v>
          </cell>
          <cell r="L266">
            <v>12.414893617021276</v>
          </cell>
          <cell r="M266">
            <v>10.503</v>
          </cell>
          <cell r="N266">
            <v>11.173404255319149</v>
          </cell>
        </row>
        <row r="267">
          <cell r="A267" t="str">
            <v>BOMBA DE INCÊNDIO PRINCIPAL</v>
          </cell>
          <cell r="B267">
            <v>119.56521739130434</v>
          </cell>
          <cell r="C267">
            <v>150</v>
          </cell>
          <cell r="D267" t="str">
            <v>H</v>
          </cell>
          <cell r="E267">
            <v>119.56521739130434</v>
          </cell>
          <cell r="F267">
            <v>0.86</v>
          </cell>
          <cell r="G267">
            <v>1</v>
          </cell>
          <cell r="I267">
            <v>1</v>
          </cell>
          <cell r="J267">
            <v>0.86</v>
          </cell>
          <cell r="K267">
            <v>119.56521739130434</v>
          </cell>
          <cell r="L267">
            <v>139.02932254802832</v>
          </cell>
          <cell r="M267">
            <v>119.56521739130434</v>
          </cell>
          <cell r="N267">
            <v>139.02932254802832</v>
          </cell>
        </row>
        <row r="268">
          <cell r="A268" t="str">
            <v>RETIFICADOR SUBESTAÇÃO</v>
          </cell>
          <cell r="B268">
            <v>10</v>
          </cell>
          <cell r="G268">
            <v>1</v>
          </cell>
          <cell r="I268">
            <v>1</v>
          </cell>
          <cell r="J268">
            <v>0.8</v>
          </cell>
          <cell r="K268">
            <v>10</v>
          </cell>
          <cell r="L268">
            <v>12.5</v>
          </cell>
          <cell r="M268">
            <v>10</v>
          </cell>
          <cell r="N268">
            <v>12.5</v>
          </cell>
        </row>
        <row r="269">
          <cell r="A269" t="str">
            <v>ILUMINAÇÃO HELIPONTO</v>
          </cell>
          <cell r="B269">
            <v>10</v>
          </cell>
          <cell r="E269" t="e">
            <v>#N/A</v>
          </cell>
          <cell r="F269" t="e">
            <v>#N/A</v>
          </cell>
          <cell r="G269">
            <v>1</v>
          </cell>
          <cell r="I269">
            <v>1</v>
          </cell>
          <cell r="J269">
            <v>0.9</v>
          </cell>
          <cell r="K269">
            <v>10</v>
          </cell>
          <cell r="L269">
            <v>11.111111111111111</v>
          </cell>
          <cell r="M269">
            <v>10</v>
          </cell>
          <cell r="N269">
            <v>11.111111111111111</v>
          </cell>
        </row>
        <row r="270">
          <cell r="A270" t="str">
            <v>ELEVADORE HELIPONTO</v>
          </cell>
          <cell r="B270">
            <v>12</v>
          </cell>
          <cell r="E270" t="e">
            <v>#N/A</v>
          </cell>
          <cell r="F270" t="e">
            <v>#N/A</v>
          </cell>
          <cell r="G270">
            <v>2</v>
          </cell>
          <cell r="I270">
            <v>1</v>
          </cell>
          <cell r="J270">
            <v>0.9</v>
          </cell>
          <cell r="K270">
            <v>24</v>
          </cell>
          <cell r="L270">
            <v>26.666666666666664</v>
          </cell>
          <cell r="M270">
            <v>24</v>
          </cell>
          <cell r="N270">
            <v>26.666666666666664</v>
          </cell>
        </row>
        <row r="271">
          <cell r="A271" t="str">
            <v>ILUMINAÇÃO E COMANDO ELEVADORE HELIPONTO</v>
          </cell>
          <cell r="B271">
            <v>1.3</v>
          </cell>
          <cell r="E271" t="e">
            <v>#N/A</v>
          </cell>
          <cell r="F271" t="e">
            <v>#N/A</v>
          </cell>
          <cell r="G271">
            <v>1</v>
          </cell>
          <cell r="I271">
            <v>1</v>
          </cell>
          <cell r="J271">
            <v>0.8</v>
          </cell>
          <cell r="K271">
            <v>1.3</v>
          </cell>
          <cell r="L271">
            <v>1.625</v>
          </cell>
          <cell r="M271">
            <v>1.3</v>
          </cell>
          <cell r="N271">
            <v>1.625</v>
          </cell>
        </row>
        <row r="272">
          <cell r="A272" t="str">
            <v>ELEVADORES ZONA ALTA</v>
          </cell>
          <cell r="B272">
            <v>70</v>
          </cell>
          <cell r="E272" t="e">
            <v>#N/A</v>
          </cell>
          <cell r="F272" t="e">
            <v>#N/A</v>
          </cell>
          <cell r="G272">
            <v>8</v>
          </cell>
          <cell r="I272">
            <v>0.13</v>
          </cell>
          <cell r="J272">
            <v>0.8</v>
          </cell>
          <cell r="K272">
            <v>560</v>
          </cell>
          <cell r="L272">
            <v>700</v>
          </cell>
          <cell r="M272">
            <v>72.8</v>
          </cell>
          <cell r="N272">
            <v>91</v>
          </cell>
        </row>
        <row r="273">
          <cell r="A273" t="str">
            <v>ILUMINAÇÃO E COMANDO ELEVADORES ZONA ALTA</v>
          </cell>
          <cell r="B273">
            <v>3</v>
          </cell>
          <cell r="E273" t="e">
            <v>#N/A</v>
          </cell>
          <cell r="F273" t="e">
            <v>#N/A</v>
          </cell>
          <cell r="G273">
            <v>1</v>
          </cell>
          <cell r="I273">
            <v>0.13</v>
          </cell>
          <cell r="J273">
            <v>0.8</v>
          </cell>
          <cell r="K273">
            <v>3</v>
          </cell>
          <cell r="L273">
            <v>3.75</v>
          </cell>
          <cell r="M273">
            <v>0.39</v>
          </cell>
          <cell r="N273">
            <v>0.48749999999999999</v>
          </cell>
        </row>
        <row r="274">
          <cell r="A274" t="str">
            <v>BARRAMENTO BLINDADO BB2.1/2.3 ESCRITÓRIOS</v>
          </cell>
          <cell r="B274">
            <v>96.05</v>
          </cell>
          <cell r="E274" t="e">
            <v>#N/A</v>
          </cell>
          <cell r="F274" t="e">
            <v>#N/A</v>
          </cell>
          <cell r="G274">
            <v>1</v>
          </cell>
          <cell r="I274">
            <v>1</v>
          </cell>
          <cell r="J274">
            <v>0.98</v>
          </cell>
          <cell r="K274">
            <v>96.05</v>
          </cell>
          <cell r="L274">
            <v>98.010204081632637</v>
          </cell>
          <cell r="M274">
            <v>96.05</v>
          </cell>
          <cell r="N274">
            <v>98.010204081632637</v>
          </cell>
        </row>
        <row r="275">
          <cell r="A275" t="str">
            <v>TOTAL</v>
          </cell>
          <cell r="I275">
            <v>0.50301320878545841</v>
          </cell>
          <cell r="J275">
            <v>0.850036125133944</v>
          </cell>
          <cell r="K275">
            <v>2008.2367921350492</v>
          </cell>
          <cell r="L275">
            <v>2417.2471905907491</v>
          </cell>
          <cell r="M275">
            <v>1010.1696328128667</v>
          </cell>
          <cell r="N275">
            <v>1188.3843556104039</v>
          </cell>
        </row>
        <row r="278">
          <cell r="A278" t="str">
            <v>RESUMO GERAL:</v>
          </cell>
          <cell r="B278" t="str">
            <v>kW</v>
          </cell>
          <cell r="C278" t="str">
            <v>kVA</v>
          </cell>
        </row>
        <row r="279">
          <cell r="A279" t="str">
            <v>DEMANDAS</v>
          </cell>
          <cell r="B279">
            <v>1010.1696328128667</v>
          </cell>
          <cell r="C279">
            <v>1188.3843556104039</v>
          </cell>
        </row>
        <row r="280">
          <cell r="A280" t="str">
            <v>RESERVA     (%)</v>
          </cell>
          <cell r="B280">
            <v>0</v>
          </cell>
        </row>
        <row r="281">
          <cell r="A281" t="str">
            <v>FATOR DE SIMULTANEIDADE</v>
          </cell>
          <cell r="B281">
            <v>0.8</v>
          </cell>
        </row>
        <row r="283">
          <cell r="A283" t="str">
            <v xml:space="preserve">DEMANDA FINAL </v>
          </cell>
          <cell r="B283">
            <v>808.13570625029342</v>
          </cell>
          <cell r="C283">
            <v>950.70748448832319</v>
          </cell>
        </row>
        <row r="285">
          <cell r="A285" t="str">
            <v>TENSÃO (V)</v>
          </cell>
          <cell r="B285">
            <v>380</v>
          </cell>
          <cell r="C285" t="str">
            <v>V</v>
          </cell>
        </row>
        <row r="286">
          <cell r="A286" t="str">
            <v>CORRENTE (A)</v>
          </cell>
          <cell r="B286">
            <v>1444.4505844471721</v>
          </cell>
          <cell r="C286" t="str">
            <v>A</v>
          </cell>
        </row>
        <row r="287">
          <cell r="A287" t="str">
            <v>DISJUNTOR GERAL</v>
          </cell>
          <cell r="B287">
            <v>1250</v>
          </cell>
          <cell r="C287" t="str">
            <v>A</v>
          </cell>
        </row>
        <row r="289">
          <cell r="A289" t="str">
            <v>ADOTADO GERADOR DE 1040KVA/830KW</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ELET&amp;AC"/>
      <sheetName val="Cabos"/>
      <sheetName val="ATERR"/>
      <sheetName val="ILUM"/>
      <sheetName val="Memoria"/>
      <sheetName val="Paineis"/>
      <sheetName val="Lista Cabos Compras"/>
      <sheetName val="Lista Cabos Compras (Apoio)"/>
      <sheetName val="Lista Materiais"/>
      <sheetName val="DADOS"/>
      <sheetName val="Anexos"/>
      <sheetName val="Capa  LISTA CABO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
      <sheetName val="CAPA -1"/>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NORÁRIOS"/>
      <sheetName val="Plan1"/>
      <sheetName val="BDI"/>
      <sheetName val="ORÇAMENTO"/>
      <sheetName val="CRONOGRAMA"/>
    </sheetNames>
    <sheetDataSet>
      <sheetData sheetId="0" refreshError="1"/>
      <sheetData sheetId="1" refreshError="1">
        <row r="3">
          <cell r="E3" t="str">
            <v>Selecionar</v>
          </cell>
        </row>
        <row r="4">
          <cell r="E4" t="str">
            <v>Item 01</v>
          </cell>
        </row>
        <row r="5">
          <cell r="E5" t="str">
            <v>Item 02</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ÁLCULO DO BDI"/>
      <sheetName val="INSUMOS"/>
      <sheetName val="COMPOSIÇÃO"/>
      <sheetName val="QUANTITATIVO"/>
      <sheetName val="CÁLCULO_DO_BDI"/>
      <sheetName val="Cons"/>
    </sheetNames>
    <sheetDataSet>
      <sheetData sheetId="0"/>
      <sheetData sheetId="1"/>
      <sheetData sheetId="2"/>
      <sheetData sheetId="3"/>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ÃO"/>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
      <sheetName val="resumo"/>
      <sheetName val="ORCAMENTO"/>
      <sheetName val="ADMI_25.01"/>
      <sheetName val="ITEM 25 - ADIMINS. LOCAL"/>
      <sheetName val="20.01-04-EL_SP_SON_SEG"/>
      <sheetName val="20.05 - HS"/>
      <sheetName val="20.06-INC"/>
      <sheetName val="20.07- GLP"/>
      <sheetName val="ITEM 22.01 SINALIZACAO"/>
    </sheetNames>
    <sheetDataSet>
      <sheetData sheetId="0" refreshError="1"/>
      <sheetData sheetId="1" refreshError="1"/>
      <sheetData sheetId="2" refreshError="1"/>
      <sheetData sheetId="3" refreshError="1">
        <row r="48">
          <cell r="G48">
            <v>306106.84999999998</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showGridLines="0" tabSelected="1" showOutlineSymbols="0" showWhiteSpace="0" zoomScale="145" zoomScaleNormal="145" workbookViewId="0">
      <selection activeCell="D13" sqref="D13"/>
    </sheetView>
  </sheetViews>
  <sheetFormatPr defaultRowHeight="14.25" x14ac:dyDescent="0.2"/>
  <cols>
    <col min="1" max="2" width="10" bestFit="1" customWidth="1"/>
    <col min="3" max="3" width="13.25" bestFit="1" customWidth="1"/>
    <col min="4" max="4" width="60" bestFit="1" customWidth="1"/>
    <col min="5" max="5" width="8" bestFit="1" customWidth="1"/>
    <col min="6" max="7" width="13" bestFit="1" customWidth="1"/>
    <col min="8" max="8" width="14.875" customWidth="1"/>
    <col min="9" max="9" width="14.625" customWidth="1"/>
    <col min="10" max="10" width="13" hidden="1" customWidth="1"/>
  </cols>
  <sheetData>
    <row r="1" spans="1:10" ht="53.25" customHeight="1" x14ac:dyDescent="0.25">
      <c r="A1" s="1"/>
      <c r="B1" s="1"/>
      <c r="C1" s="1"/>
      <c r="D1" s="51" t="s">
        <v>0</v>
      </c>
      <c r="E1" s="230" t="s">
        <v>1</v>
      </c>
      <c r="F1" s="230"/>
      <c r="H1" s="50" t="s">
        <v>355</v>
      </c>
      <c r="I1" s="230" t="s">
        <v>3</v>
      </c>
    </row>
    <row r="2" spans="1:10" ht="64.5" customHeight="1" x14ac:dyDescent="0.2">
      <c r="A2" s="12"/>
      <c r="B2" s="12"/>
      <c r="C2" s="12"/>
      <c r="D2" s="12" t="s">
        <v>4</v>
      </c>
      <c r="E2" s="232" t="s">
        <v>5</v>
      </c>
      <c r="F2" s="232"/>
      <c r="H2" s="222">
        <f>'Anexo 3 - BDI GERAL'!H25:I25</f>
        <v>0.2487</v>
      </c>
      <c r="I2" s="231" t="s">
        <v>7</v>
      </c>
    </row>
    <row r="3" spans="1:10" s="17" customFormat="1" ht="46.5" customHeight="1" x14ac:dyDescent="0.25">
      <c r="A3" s="16"/>
      <c r="B3" s="16"/>
      <c r="C3" s="16"/>
      <c r="D3" s="16"/>
      <c r="E3" s="232"/>
      <c r="F3" s="232"/>
      <c r="G3" s="19"/>
      <c r="H3" s="51" t="s">
        <v>353</v>
      </c>
      <c r="I3" s="50" t="s">
        <v>354</v>
      </c>
    </row>
    <row r="4" spans="1:10" s="17" customFormat="1" ht="39" customHeight="1" x14ac:dyDescent="0.2">
      <c r="A4" s="16"/>
      <c r="B4" s="16"/>
      <c r="C4" s="16"/>
      <c r="D4" s="16"/>
      <c r="E4" s="232"/>
      <c r="F4" s="232"/>
      <c r="G4" s="19"/>
      <c r="H4" s="20">
        <f>'Anexo 3.1-BDI DIF SERVIÇOS'!H25:I25</f>
        <v>0.20269999999999999</v>
      </c>
      <c r="I4" s="20">
        <f>'Anexo 3.2-BDI EQUIPAMENTOS '!H25</f>
        <v>0.12609999999999999</v>
      </c>
    </row>
    <row r="5" spans="1:10" ht="15.75" customHeight="1" x14ac:dyDescent="0.25">
      <c r="A5" s="239" t="s">
        <v>8</v>
      </c>
      <c r="B5" s="238"/>
      <c r="C5" s="238"/>
      <c r="D5" s="238"/>
      <c r="E5" s="238"/>
      <c r="F5" s="238"/>
      <c r="G5" s="238"/>
      <c r="H5" s="238"/>
      <c r="I5" s="238"/>
    </row>
    <row r="6" spans="1:10" ht="36" customHeight="1" x14ac:dyDescent="0.2">
      <c r="A6" s="2" t="s">
        <v>9</v>
      </c>
      <c r="B6" s="4" t="s">
        <v>10</v>
      </c>
      <c r="C6" s="2" t="s">
        <v>11</v>
      </c>
      <c r="D6" s="2" t="s">
        <v>12</v>
      </c>
      <c r="E6" s="3" t="s">
        <v>13</v>
      </c>
      <c r="F6" s="4" t="s">
        <v>14</v>
      </c>
      <c r="G6" s="4" t="s">
        <v>15</v>
      </c>
      <c r="H6" s="4" t="s">
        <v>16</v>
      </c>
      <c r="I6" s="4" t="s">
        <v>17</v>
      </c>
      <c r="J6" s="4" t="s">
        <v>15</v>
      </c>
    </row>
    <row r="7" spans="1:10" ht="24" customHeight="1" x14ac:dyDescent="0.2">
      <c r="A7" s="5" t="s">
        <v>18</v>
      </c>
      <c r="B7" s="5"/>
      <c r="C7" s="5"/>
      <c r="D7" s="5" t="s">
        <v>19</v>
      </c>
      <c r="E7" s="5"/>
      <c r="F7" s="6"/>
      <c r="G7" s="5"/>
      <c r="H7" s="5"/>
      <c r="I7" s="7">
        <f>SUM(I8)</f>
        <v>29980.86</v>
      </c>
      <c r="J7" s="7">
        <f>SUM(J8)</f>
        <v>24009.96</v>
      </c>
    </row>
    <row r="8" spans="1:10" ht="39" customHeight="1" x14ac:dyDescent="0.2">
      <c r="A8" s="8" t="s">
        <v>20</v>
      </c>
      <c r="B8" s="10" t="s">
        <v>21</v>
      </c>
      <c r="C8" s="8" t="s">
        <v>22</v>
      </c>
      <c r="D8" s="8" t="s">
        <v>23</v>
      </c>
      <c r="E8" s="9" t="s">
        <v>24</v>
      </c>
      <c r="F8" s="10">
        <v>39</v>
      </c>
      <c r="G8" s="11">
        <f>'Anexo 4 - COMPOSIÇÕES DE CUSTOS'!J10</f>
        <v>615.64</v>
      </c>
      <c r="H8" s="11">
        <f>TRUNC(G8 * (1 + $H$2), 2)</f>
        <v>768.74</v>
      </c>
      <c r="I8" s="11">
        <f>TRUNC(F8 * H8, 2)</f>
        <v>29980.86</v>
      </c>
      <c r="J8" s="11">
        <f>TRUNC(F8*G8,2)</f>
        <v>24009.96</v>
      </c>
    </row>
    <row r="9" spans="1:10" ht="24" customHeight="1" x14ac:dyDescent="0.2">
      <c r="A9" s="5" t="s">
        <v>25</v>
      </c>
      <c r="B9" s="5"/>
      <c r="C9" s="5"/>
      <c r="D9" s="5" t="s">
        <v>26</v>
      </c>
      <c r="E9" s="5"/>
      <c r="F9" s="6"/>
      <c r="G9" s="5"/>
      <c r="H9" s="5"/>
      <c r="I9" s="7">
        <f>SUM(I10:I13)</f>
        <v>333537.22000000003</v>
      </c>
      <c r="J9" s="7">
        <f>SUM(J10:J13)</f>
        <v>275581.25</v>
      </c>
    </row>
    <row r="10" spans="1:10" x14ac:dyDescent="0.2">
      <c r="A10" s="240" t="s">
        <v>27</v>
      </c>
      <c r="B10" s="242" t="s">
        <v>28</v>
      </c>
      <c r="C10" s="240" t="s">
        <v>22</v>
      </c>
      <c r="D10" s="240" t="s">
        <v>536</v>
      </c>
      <c r="E10" s="244" t="s">
        <v>24</v>
      </c>
      <c r="F10" s="242">
        <v>1</v>
      </c>
      <c r="G10" s="234">
        <f>'Anexo 4 - COMPOSIÇÕES DE CUSTOS'!J17</f>
        <v>230000</v>
      </c>
      <c r="H10" s="11">
        <f>TRUNC(G10 * (1 + H4), 2)</f>
        <v>276621</v>
      </c>
      <c r="I10" s="234">
        <f>TRUNC(F10 * TRUNC(G10 * (1 + H4), 2), 2)</f>
        <v>276621</v>
      </c>
      <c r="J10" s="11">
        <f>TRUNC(F10*G10,2)</f>
        <v>230000</v>
      </c>
    </row>
    <row r="11" spans="1:10" s="216" customFormat="1" x14ac:dyDescent="0.2">
      <c r="A11" s="241"/>
      <c r="B11" s="243"/>
      <c r="C11" s="241"/>
      <c r="D11" s="241"/>
      <c r="E11" s="245"/>
      <c r="F11" s="243"/>
      <c r="G11" s="235"/>
      <c r="H11" s="223" t="s">
        <v>560</v>
      </c>
      <c r="I11" s="235"/>
      <c r="J11" s="11">
        <f>TRUNC(F11*G11,2)</f>
        <v>0</v>
      </c>
    </row>
    <row r="12" spans="1:10" s="184" customFormat="1" ht="39" customHeight="1" x14ac:dyDescent="0.2">
      <c r="A12" s="8" t="s">
        <v>537</v>
      </c>
      <c r="B12" s="221" t="s">
        <v>539</v>
      </c>
      <c r="C12" s="8" t="s">
        <v>22</v>
      </c>
      <c r="D12" s="217" t="s">
        <v>540</v>
      </c>
      <c r="E12" s="219" t="s">
        <v>29</v>
      </c>
      <c r="F12" s="218">
        <v>965.5</v>
      </c>
      <c r="G12" s="220">
        <f>'Anexo 4 - COMPOSIÇÕES DE CUSTOS'!J24</f>
        <v>22.48</v>
      </c>
      <c r="H12" s="11">
        <f>TRUNC(G12 * (1 + $H$2), 2)</f>
        <v>28.07</v>
      </c>
      <c r="I12" s="11">
        <f t="shared" ref="I12:I13" si="0">TRUNC(F12 * H12, 2)</f>
        <v>27101.58</v>
      </c>
      <c r="J12" s="11">
        <f>TRUNC(F12*G12,2)</f>
        <v>21704.44</v>
      </c>
    </row>
    <row r="13" spans="1:10" s="184" customFormat="1" ht="51" x14ac:dyDescent="0.2">
      <c r="A13" s="8" t="s">
        <v>538</v>
      </c>
      <c r="B13" s="221" t="s">
        <v>541</v>
      </c>
      <c r="C13" s="8" t="s">
        <v>22</v>
      </c>
      <c r="D13" s="217" t="s">
        <v>542</v>
      </c>
      <c r="E13" s="219" t="s">
        <v>29</v>
      </c>
      <c r="F13" s="218">
        <v>965.5</v>
      </c>
      <c r="G13" s="220">
        <f>'Anexo 4 - COMPOSIÇÕES DE CUSTOS'!J32</f>
        <v>24.729999999999997</v>
      </c>
      <c r="H13" s="11">
        <f>TRUNC(G13 * (1 + $H$2), 2)</f>
        <v>30.88</v>
      </c>
      <c r="I13" s="11">
        <f t="shared" si="0"/>
        <v>29814.639999999999</v>
      </c>
      <c r="J13" s="11">
        <f t="shared" ref="J13" si="1">TRUNC(F13*G13,2)</f>
        <v>23876.81</v>
      </c>
    </row>
    <row r="14" spans="1:10" ht="24" customHeight="1" x14ac:dyDescent="0.2">
      <c r="A14" s="5" t="s">
        <v>30</v>
      </c>
      <c r="B14" s="5"/>
      <c r="C14" s="5"/>
      <c r="D14" s="5" t="s">
        <v>31</v>
      </c>
      <c r="E14" s="5"/>
      <c r="F14" s="6"/>
      <c r="G14" s="5"/>
      <c r="H14" s="5"/>
      <c r="I14" s="7">
        <f>SUM(I15+I37+I51)</f>
        <v>70321.11</v>
      </c>
      <c r="J14" s="7">
        <f>SUM(J15+J37+J51)</f>
        <v>56317.87999999999</v>
      </c>
    </row>
    <row r="15" spans="1:10" ht="24" customHeight="1" x14ac:dyDescent="0.2">
      <c r="A15" s="5" t="s">
        <v>32</v>
      </c>
      <c r="B15" s="5"/>
      <c r="C15" s="5"/>
      <c r="D15" s="5" t="s">
        <v>33</v>
      </c>
      <c r="E15" s="5"/>
      <c r="F15" s="6"/>
      <c r="G15" s="5"/>
      <c r="H15" s="5"/>
      <c r="I15" s="7">
        <f>SUM(I16:I36)</f>
        <v>17156.689999999999</v>
      </c>
      <c r="J15" s="7">
        <f>SUM(J16:J36)</f>
        <v>13740.409999999998</v>
      </c>
    </row>
    <row r="16" spans="1:10" ht="44.25" customHeight="1" x14ac:dyDescent="0.2">
      <c r="A16" s="8" t="s">
        <v>34</v>
      </c>
      <c r="B16" s="10" t="s">
        <v>35</v>
      </c>
      <c r="C16" s="8" t="s">
        <v>36</v>
      </c>
      <c r="D16" s="8" t="s">
        <v>37</v>
      </c>
      <c r="E16" s="9" t="s">
        <v>38</v>
      </c>
      <c r="F16" s="10">
        <v>9</v>
      </c>
      <c r="G16" s="11">
        <f>'Anexo 4 - COMPOSIÇÕES DE CUSTOS'!J40</f>
        <v>26.36</v>
      </c>
      <c r="H16" s="11">
        <f t="shared" ref="H16:H36" si="2">TRUNC(G16 * (1 + $H$2), 2)</f>
        <v>32.909999999999997</v>
      </c>
      <c r="I16" s="11">
        <f t="shared" ref="I16:I36" si="3">TRUNC(F16 * H16, 2)</f>
        <v>296.19</v>
      </c>
      <c r="J16" s="11">
        <f t="shared" ref="J16:J69" si="4">TRUNC(F16*G16,2)</f>
        <v>237.24</v>
      </c>
    </row>
    <row r="17" spans="1:10" ht="45.75" customHeight="1" x14ac:dyDescent="0.2">
      <c r="A17" s="8" t="s">
        <v>39</v>
      </c>
      <c r="B17" s="10" t="s">
        <v>40</v>
      </c>
      <c r="C17" s="8" t="s">
        <v>36</v>
      </c>
      <c r="D17" s="8" t="s">
        <v>41</v>
      </c>
      <c r="E17" s="9" t="s">
        <v>38</v>
      </c>
      <c r="F17" s="10">
        <v>9</v>
      </c>
      <c r="G17" s="11">
        <f>'Anexo 4 - COMPOSIÇÕES DE CUSTOS'!J48</f>
        <v>13.86</v>
      </c>
      <c r="H17" s="11">
        <f t="shared" si="2"/>
        <v>17.3</v>
      </c>
      <c r="I17" s="11">
        <f t="shared" si="3"/>
        <v>155.69999999999999</v>
      </c>
      <c r="J17" s="11">
        <f t="shared" si="4"/>
        <v>124.74</v>
      </c>
    </row>
    <row r="18" spans="1:10" ht="24" customHeight="1" x14ac:dyDescent="0.2">
      <c r="A18" s="8" t="s">
        <v>42</v>
      </c>
      <c r="B18" s="10" t="s">
        <v>43</v>
      </c>
      <c r="C18" s="8" t="s">
        <v>22</v>
      </c>
      <c r="D18" s="8" t="s">
        <v>44</v>
      </c>
      <c r="E18" s="9" t="s">
        <v>38</v>
      </c>
      <c r="F18" s="10">
        <v>38</v>
      </c>
      <c r="G18" s="11">
        <f>'Anexo 4 - COMPOSIÇÕES DE CUSTOS'!J56</f>
        <v>135.41</v>
      </c>
      <c r="H18" s="11">
        <f t="shared" si="2"/>
        <v>169.08</v>
      </c>
      <c r="I18" s="11">
        <f t="shared" si="3"/>
        <v>6425.04</v>
      </c>
      <c r="J18" s="11">
        <f t="shared" si="4"/>
        <v>5145.58</v>
      </c>
    </row>
    <row r="19" spans="1:10" ht="24" customHeight="1" x14ac:dyDescent="0.2">
      <c r="A19" s="8" t="s">
        <v>45</v>
      </c>
      <c r="B19" s="10" t="s">
        <v>46</v>
      </c>
      <c r="C19" s="8" t="s">
        <v>47</v>
      </c>
      <c r="D19" s="8" t="s">
        <v>48</v>
      </c>
      <c r="E19" s="9" t="s">
        <v>38</v>
      </c>
      <c r="F19" s="10">
        <v>6</v>
      </c>
      <c r="G19" s="11">
        <f>'Anexo 4 - COMPOSIÇÕES DE CUSTOS'!J64</f>
        <v>132.06</v>
      </c>
      <c r="H19" s="11">
        <f t="shared" si="2"/>
        <v>164.9</v>
      </c>
      <c r="I19" s="11">
        <f t="shared" si="3"/>
        <v>989.4</v>
      </c>
      <c r="J19" s="11">
        <f t="shared" si="4"/>
        <v>792.36</v>
      </c>
    </row>
    <row r="20" spans="1:10" ht="30.75" customHeight="1" x14ac:dyDescent="0.2">
      <c r="A20" s="8" t="s">
        <v>49</v>
      </c>
      <c r="B20" s="10" t="s">
        <v>50</v>
      </c>
      <c r="C20" s="8" t="s">
        <v>22</v>
      </c>
      <c r="D20" s="8" t="s">
        <v>51</v>
      </c>
      <c r="E20" s="9" t="s">
        <v>52</v>
      </c>
      <c r="F20" s="10">
        <v>8</v>
      </c>
      <c r="G20" s="11">
        <f>'Anexo 4 - COMPOSIÇÕES DE CUSTOS'!J73</f>
        <v>17.48</v>
      </c>
      <c r="H20" s="11">
        <f t="shared" si="2"/>
        <v>21.82</v>
      </c>
      <c r="I20" s="11">
        <f t="shared" si="3"/>
        <v>174.56</v>
      </c>
      <c r="J20" s="11">
        <f t="shared" si="4"/>
        <v>139.84</v>
      </c>
    </row>
    <row r="21" spans="1:10" ht="33.75" customHeight="1" x14ac:dyDescent="0.2">
      <c r="A21" s="8" t="s">
        <v>53</v>
      </c>
      <c r="B21" s="10" t="s">
        <v>54</v>
      </c>
      <c r="C21" s="8" t="s">
        <v>22</v>
      </c>
      <c r="D21" s="8" t="s">
        <v>55</v>
      </c>
      <c r="E21" s="9" t="s">
        <v>52</v>
      </c>
      <c r="F21" s="10">
        <v>2</v>
      </c>
      <c r="G21" s="11">
        <f>'Anexo 4 - COMPOSIÇÕES DE CUSTOS'!J82</f>
        <v>20.12</v>
      </c>
      <c r="H21" s="11">
        <f t="shared" si="2"/>
        <v>25.12</v>
      </c>
      <c r="I21" s="11">
        <f t="shared" si="3"/>
        <v>50.24</v>
      </c>
      <c r="J21" s="11">
        <f t="shared" si="4"/>
        <v>40.24</v>
      </c>
    </row>
    <row r="22" spans="1:10" ht="51.95" customHeight="1" x14ac:dyDescent="0.2">
      <c r="A22" s="8" t="s">
        <v>56</v>
      </c>
      <c r="B22" s="10" t="s">
        <v>57</v>
      </c>
      <c r="C22" s="8" t="s">
        <v>22</v>
      </c>
      <c r="D22" s="8" t="s">
        <v>58</v>
      </c>
      <c r="E22" s="9" t="s">
        <v>59</v>
      </c>
      <c r="F22" s="10">
        <v>14</v>
      </c>
      <c r="G22" s="11">
        <f>'Anexo 4 - COMPOSIÇÕES DE CUSTOS'!J91</f>
        <v>30.340000000000003</v>
      </c>
      <c r="H22" s="11">
        <f t="shared" si="2"/>
        <v>37.880000000000003</v>
      </c>
      <c r="I22" s="11">
        <f t="shared" si="3"/>
        <v>530.32000000000005</v>
      </c>
      <c r="J22" s="11">
        <f t="shared" si="4"/>
        <v>424.76</v>
      </c>
    </row>
    <row r="23" spans="1:10" ht="51.95" customHeight="1" x14ac:dyDescent="0.2">
      <c r="A23" s="8" t="s">
        <v>60</v>
      </c>
      <c r="B23" s="10" t="s">
        <v>61</v>
      </c>
      <c r="C23" s="8" t="s">
        <v>22</v>
      </c>
      <c r="D23" s="8" t="s">
        <v>62</v>
      </c>
      <c r="E23" s="9" t="s">
        <v>59</v>
      </c>
      <c r="F23" s="10">
        <v>28</v>
      </c>
      <c r="G23" s="11">
        <f>'Anexo 4 - COMPOSIÇÕES DE CUSTOS'!J100</f>
        <v>53.650000000000006</v>
      </c>
      <c r="H23" s="11">
        <f t="shared" si="2"/>
        <v>66.989999999999995</v>
      </c>
      <c r="I23" s="11">
        <f t="shared" si="3"/>
        <v>1875.72</v>
      </c>
      <c r="J23" s="11">
        <f t="shared" si="4"/>
        <v>1502.2</v>
      </c>
    </row>
    <row r="24" spans="1:10" ht="39" customHeight="1" x14ac:dyDescent="0.2">
      <c r="A24" s="8" t="s">
        <v>63</v>
      </c>
      <c r="B24" s="10" t="s">
        <v>64</v>
      </c>
      <c r="C24" s="8" t="s">
        <v>22</v>
      </c>
      <c r="D24" s="8" t="s">
        <v>65</v>
      </c>
      <c r="E24" s="9" t="s">
        <v>66</v>
      </c>
      <c r="F24" s="10">
        <v>4</v>
      </c>
      <c r="G24" s="11">
        <f>'Anexo 4 - COMPOSIÇÕES DE CUSTOS'!J108</f>
        <v>11.08</v>
      </c>
      <c r="H24" s="11">
        <f t="shared" si="2"/>
        <v>13.83</v>
      </c>
      <c r="I24" s="11">
        <f t="shared" si="3"/>
        <v>55.32</v>
      </c>
      <c r="J24" s="11">
        <f t="shared" si="4"/>
        <v>44.32</v>
      </c>
    </row>
    <row r="25" spans="1:10" ht="30.75" customHeight="1" x14ac:dyDescent="0.2">
      <c r="A25" s="8" t="s">
        <v>67</v>
      </c>
      <c r="B25" s="10" t="s">
        <v>68</v>
      </c>
      <c r="C25" s="8" t="s">
        <v>22</v>
      </c>
      <c r="D25" s="8" t="s">
        <v>69</v>
      </c>
      <c r="E25" s="9" t="s">
        <v>24</v>
      </c>
      <c r="F25" s="10">
        <v>4</v>
      </c>
      <c r="G25" s="11">
        <f>'Anexo 4 - COMPOSIÇÕES DE CUSTOS'!J116</f>
        <v>28.919999999999998</v>
      </c>
      <c r="H25" s="11">
        <f t="shared" si="2"/>
        <v>36.11</v>
      </c>
      <c r="I25" s="11">
        <f t="shared" si="3"/>
        <v>144.44</v>
      </c>
      <c r="J25" s="11">
        <f t="shared" si="4"/>
        <v>115.68</v>
      </c>
    </row>
    <row r="26" spans="1:10" ht="30.75" customHeight="1" x14ac:dyDescent="0.2">
      <c r="A26" s="8" t="s">
        <v>70</v>
      </c>
      <c r="B26" s="10" t="s">
        <v>71</v>
      </c>
      <c r="C26" s="8" t="s">
        <v>22</v>
      </c>
      <c r="D26" s="8" t="s">
        <v>72</v>
      </c>
      <c r="E26" s="9" t="s">
        <v>24</v>
      </c>
      <c r="F26" s="10">
        <v>4</v>
      </c>
      <c r="G26" s="11">
        <f>'Anexo 4 - COMPOSIÇÕES DE CUSTOS'!J124</f>
        <v>183.4</v>
      </c>
      <c r="H26" s="11">
        <f t="shared" si="2"/>
        <v>229.01</v>
      </c>
      <c r="I26" s="11">
        <f t="shared" si="3"/>
        <v>916.04</v>
      </c>
      <c r="J26" s="11">
        <f t="shared" si="4"/>
        <v>733.6</v>
      </c>
    </row>
    <row r="27" spans="1:10" ht="30.75" customHeight="1" x14ac:dyDescent="0.2">
      <c r="A27" s="8" t="s">
        <v>73</v>
      </c>
      <c r="B27" s="10" t="s">
        <v>74</v>
      </c>
      <c r="C27" s="8" t="s">
        <v>22</v>
      </c>
      <c r="D27" s="8" t="s">
        <v>75</v>
      </c>
      <c r="E27" s="9" t="s">
        <v>24</v>
      </c>
      <c r="F27" s="10">
        <v>12</v>
      </c>
      <c r="G27" s="11">
        <f>'Anexo 4 - COMPOSIÇÕES DE CUSTOS'!J132</f>
        <v>28.919999999999998</v>
      </c>
      <c r="H27" s="11">
        <f t="shared" si="2"/>
        <v>36.11</v>
      </c>
      <c r="I27" s="11">
        <f t="shared" si="3"/>
        <v>433.32</v>
      </c>
      <c r="J27" s="11">
        <f t="shared" si="4"/>
        <v>347.04</v>
      </c>
    </row>
    <row r="28" spans="1:10" ht="30.75" customHeight="1" x14ac:dyDescent="0.2">
      <c r="A28" s="8" t="s">
        <v>76</v>
      </c>
      <c r="B28" s="10" t="s">
        <v>77</v>
      </c>
      <c r="C28" s="8" t="s">
        <v>22</v>
      </c>
      <c r="D28" s="8" t="s">
        <v>78</v>
      </c>
      <c r="E28" s="9" t="s">
        <v>52</v>
      </c>
      <c r="F28" s="10">
        <v>4</v>
      </c>
      <c r="G28" s="11">
        <f>'Anexo 4 - COMPOSIÇÕES DE CUSTOS'!J140</f>
        <v>80.97</v>
      </c>
      <c r="H28" s="11">
        <f t="shared" si="2"/>
        <v>101.1</v>
      </c>
      <c r="I28" s="11">
        <f t="shared" si="3"/>
        <v>404.4</v>
      </c>
      <c r="J28" s="11">
        <f t="shared" si="4"/>
        <v>323.88</v>
      </c>
    </row>
    <row r="29" spans="1:10" ht="30.75" customHeight="1" x14ac:dyDescent="0.2">
      <c r="A29" s="8" t="s">
        <v>79</v>
      </c>
      <c r="B29" s="10" t="s">
        <v>80</v>
      </c>
      <c r="C29" s="8" t="s">
        <v>22</v>
      </c>
      <c r="D29" s="8" t="s">
        <v>81</v>
      </c>
      <c r="E29" s="9" t="s">
        <v>52</v>
      </c>
      <c r="F29" s="10">
        <v>6</v>
      </c>
      <c r="G29" s="11">
        <f>'Anexo 4 - COMPOSIÇÕES DE CUSTOS'!J148</f>
        <v>98.57</v>
      </c>
      <c r="H29" s="11">
        <f t="shared" si="2"/>
        <v>123.08</v>
      </c>
      <c r="I29" s="11">
        <f t="shared" si="3"/>
        <v>738.48</v>
      </c>
      <c r="J29" s="11">
        <f t="shared" si="4"/>
        <v>591.41999999999996</v>
      </c>
    </row>
    <row r="30" spans="1:10" ht="30.75" customHeight="1" x14ac:dyDescent="0.2">
      <c r="A30" s="8" t="s">
        <v>82</v>
      </c>
      <c r="B30" s="10" t="s">
        <v>83</v>
      </c>
      <c r="C30" s="8" t="s">
        <v>22</v>
      </c>
      <c r="D30" s="8" t="s">
        <v>84</v>
      </c>
      <c r="E30" s="9" t="s">
        <v>52</v>
      </c>
      <c r="F30" s="10">
        <v>12</v>
      </c>
      <c r="G30" s="11">
        <f>'Anexo 4 - COMPOSIÇÕES DE CUSTOS'!J156</f>
        <v>98.57</v>
      </c>
      <c r="H30" s="11">
        <f t="shared" si="2"/>
        <v>123.08</v>
      </c>
      <c r="I30" s="11">
        <f t="shared" si="3"/>
        <v>1476.96</v>
      </c>
      <c r="J30" s="11">
        <f t="shared" si="4"/>
        <v>1182.8399999999999</v>
      </c>
    </row>
    <row r="31" spans="1:10" ht="30.75" customHeight="1" x14ac:dyDescent="0.2">
      <c r="A31" s="8" t="s">
        <v>85</v>
      </c>
      <c r="B31" s="10" t="s">
        <v>86</v>
      </c>
      <c r="C31" s="8" t="s">
        <v>22</v>
      </c>
      <c r="D31" s="8" t="s">
        <v>87</v>
      </c>
      <c r="E31" s="9" t="s">
        <v>52</v>
      </c>
      <c r="F31" s="10">
        <v>2</v>
      </c>
      <c r="G31" s="11">
        <f>'Anexo 4 - COMPOSIÇÕES DE CUSTOS'!J164</f>
        <v>76.8</v>
      </c>
      <c r="H31" s="11">
        <f t="shared" si="2"/>
        <v>95.9</v>
      </c>
      <c r="I31" s="11">
        <f t="shared" si="3"/>
        <v>191.8</v>
      </c>
      <c r="J31" s="11">
        <f t="shared" si="4"/>
        <v>153.6</v>
      </c>
    </row>
    <row r="32" spans="1:10" ht="30.75" customHeight="1" x14ac:dyDescent="0.2">
      <c r="A32" s="8" t="s">
        <v>88</v>
      </c>
      <c r="B32" s="10" t="s">
        <v>89</v>
      </c>
      <c r="C32" s="8" t="s">
        <v>22</v>
      </c>
      <c r="D32" s="8" t="s">
        <v>90</v>
      </c>
      <c r="E32" s="9" t="s">
        <v>24</v>
      </c>
      <c r="F32" s="10">
        <v>16</v>
      </c>
      <c r="G32" s="11">
        <f>'Anexo 4 - COMPOSIÇÕES DE CUSTOS'!J172</f>
        <v>26.05</v>
      </c>
      <c r="H32" s="11">
        <f t="shared" si="2"/>
        <v>32.520000000000003</v>
      </c>
      <c r="I32" s="11">
        <f t="shared" si="3"/>
        <v>520.32000000000005</v>
      </c>
      <c r="J32" s="11">
        <f t="shared" si="4"/>
        <v>416.8</v>
      </c>
    </row>
    <row r="33" spans="1:10" ht="30.75" customHeight="1" x14ac:dyDescent="0.2">
      <c r="A33" s="8" t="s">
        <v>91</v>
      </c>
      <c r="B33" s="10" t="s">
        <v>92</v>
      </c>
      <c r="C33" s="8" t="s">
        <v>22</v>
      </c>
      <c r="D33" s="8" t="s">
        <v>93</v>
      </c>
      <c r="E33" s="9" t="s">
        <v>24</v>
      </c>
      <c r="F33" s="10">
        <v>2</v>
      </c>
      <c r="G33" s="11">
        <f>'Anexo 4 - COMPOSIÇÕES DE CUSTOS'!J180</f>
        <v>83.11</v>
      </c>
      <c r="H33" s="11">
        <f t="shared" si="2"/>
        <v>103.77</v>
      </c>
      <c r="I33" s="11">
        <f t="shared" si="3"/>
        <v>207.54</v>
      </c>
      <c r="J33" s="11">
        <f t="shared" si="4"/>
        <v>166.22</v>
      </c>
    </row>
    <row r="34" spans="1:10" ht="39" customHeight="1" x14ac:dyDescent="0.2">
      <c r="A34" s="8" t="s">
        <v>94</v>
      </c>
      <c r="B34" s="10" t="s">
        <v>95</v>
      </c>
      <c r="C34" s="8" t="s">
        <v>22</v>
      </c>
      <c r="D34" s="8" t="s">
        <v>96</v>
      </c>
      <c r="E34" s="9" t="s">
        <v>97</v>
      </c>
      <c r="F34" s="10">
        <v>7</v>
      </c>
      <c r="G34" s="11">
        <f>'Anexo 4 - COMPOSIÇÕES DE CUSTOS'!J188</f>
        <v>116.7</v>
      </c>
      <c r="H34" s="11">
        <f t="shared" si="2"/>
        <v>145.72</v>
      </c>
      <c r="I34" s="11">
        <f t="shared" si="3"/>
        <v>1020.04</v>
      </c>
      <c r="J34" s="11">
        <f t="shared" si="4"/>
        <v>816.9</v>
      </c>
    </row>
    <row r="35" spans="1:10" ht="26.1" customHeight="1" x14ac:dyDescent="0.2">
      <c r="A35" s="8" t="s">
        <v>98</v>
      </c>
      <c r="B35" s="10" t="s">
        <v>99</v>
      </c>
      <c r="C35" s="8" t="s">
        <v>22</v>
      </c>
      <c r="D35" s="8" t="s">
        <v>100</v>
      </c>
      <c r="E35" s="9" t="s">
        <v>59</v>
      </c>
      <c r="F35" s="10">
        <v>3</v>
      </c>
      <c r="G35" s="11">
        <f>'Anexo 4 - COMPOSIÇÕES DE CUSTOS'!J196</f>
        <v>50.99</v>
      </c>
      <c r="H35" s="11">
        <f t="shared" si="2"/>
        <v>63.67</v>
      </c>
      <c r="I35" s="11">
        <f t="shared" si="3"/>
        <v>191.01</v>
      </c>
      <c r="J35" s="11">
        <f t="shared" si="4"/>
        <v>152.97</v>
      </c>
    </row>
    <row r="36" spans="1:10" ht="39" customHeight="1" x14ac:dyDescent="0.2">
      <c r="A36" s="8" t="s">
        <v>101</v>
      </c>
      <c r="B36" s="10" t="s">
        <v>102</v>
      </c>
      <c r="C36" s="8" t="s">
        <v>22</v>
      </c>
      <c r="D36" s="8" t="s">
        <v>103</v>
      </c>
      <c r="E36" s="9" t="s">
        <v>59</v>
      </c>
      <c r="F36" s="10">
        <v>3</v>
      </c>
      <c r="G36" s="11">
        <f>'Anexo 4 - COMPOSIÇÕES DE CUSTOS'!J204</f>
        <v>96.06</v>
      </c>
      <c r="H36" s="11">
        <f t="shared" si="2"/>
        <v>119.95</v>
      </c>
      <c r="I36" s="11">
        <f t="shared" si="3"/>
        <v>359.85</v>
      </c>
      <c r="J36" s="11">
        <f t="shared" si="4"/>
        <v>288.18</v>
      </c>
    </row>
    <row r="37" spans="1:10" ht="24" customHeight="1" x14ac:dyDescent="0.2">
      <c r="A37" s="5" t="s">
        <v>104</v>
      </c>
      <c r="B37" s="5"/>
      <c r="C37" s="5"/>
      <c r="D37" s="5" t="s">
        <v>105</v>
      </c>
      <c r="E37" s="5"/>
      <c r="F37" s="6"/>
      <c r="G37" s="5"/>
      <c r="H37" s="5"/>
      <c r="I37" s="7">
        <f>SUM(I38:I50)</f>
        <v>29771.960000000003</v>
      </c>
      <c r="J37" s="7">
        <f>SUM(J38:J50)</f>
        <v>23844.009999999995</v>
      </c>
    </row>
    <row r="38" spans="1:10" ht="24" customHeight="1" x14ac:dyDescent="0.2">
      <c r="A38" s="8" t="s">
        <v>106</v>
      </c>
      <c r="B38" s="10" t="s">
        <v>107</v>
      </c>
      <c r="C38" s="8" t="s">
        <v>47</v>
      </c>
      <c r="D38" s="8" t="s">
        <v>108</v>
      </c>
      <c r="E38" s="9" t="s">
        <v>38</v>
      </c>
      <c r="F38" s="10">
        <v>40</v>
      </c>
      <c r="G38" s="11">
        <f>'Anexo 4 - COMPOSIÇÕES DE CUSTOS'!J212</f>
        <v>180.03</v>
      </c>
      <c r="H38" s="11">
        <f t="shared" ref="H38:H50" si="5">TRUNC(G38 * (1 + $H$2), 2)</f>
        <v>224.8</v>
      </c>
      <c r="I38" s="11">
        <f t="shared" ref="I38:I50" si="6">TRUNC(F38 * H38, 2)</f>
        <v>8992</v>
      </c>
      <c r="J38" s="11">
        <f t="shared" si="4"/>
        <v>7201.2</v>
      </c>
    </row>
    <row r="39" spans="1:10" ht="26.1" customHeight="1" x14ac:dyDescent="0.2">
      <c r="A39" s="8" t="s">
        <v>109</v>
      </c>
      <c r="B39" s="10" t="s">
        <v>110</v>
      </c>
      <c r="C39" s="8" t="s">
        <v>22</v>
      </c>
      <c r="D39" s="8" t="s">
        <v>111</v>
      </c>
      <c r="E39" s="9" t="s">
        <v>38</v>
      </c>
      <c r="F39" s="10">
        <v>14</v>
      </c>
      <c r="G39" s="11">
        <f>'Anexo 4 - COMPOSIÇÕES DE CUSTOS'!J220</f>
        <v>174.68</v>
      </c>
      <c r="H39" s="11">
        <f t="shared" si="5"/>
        <v>218.12</v>
      </c>
      <c r="I39" s="11">
        <f t="shared" si="6"/>
        <v>3053.68</v>
      </c>
      <c r="J39" s="11">
        <f t="shared" si="4"/>
        <v>2445.52</v>
      </c>
    </row>
    <row r="40" spans="1:10" ht="26.1" customHeight="1" x14ac:dyDescent="0.2">
      <c r="A40" s="8" t="s">
        <v>112</v>
      </c>
      <c r="B40" s="10" t="s">
        <v>113</v>
      </c>
      <c r="C40" s="8" t="s">
        <v>22</v>
      </c>
      <c r="D40" s="8" t="s">
        <v>114</v>
      </c>
      <c r="E40" s="9" t="s">
        <v>38</v>
      </c>
      <c r="F40" s="10">
        <v>20</v>
      </c>
      <c r="G40" s="11">
        <f>'Anexo 4 - COMPOSIÇÕES DE CUSTOS'!J229</f>
        <v>36.330000000000005</v>
      </c>
      <c r="H40" s="11">
        <f t="shared" si="5"/>
        <v>45.36</v>
      </c>
      <c r="I40" s="11">
        <f t="shared" si="6"/>
        <v>907.2</v>
      </c>
      <c r="J40" s="11">
        <f t="shared" si="4"/>
        <v>726.6</v>
      </c>
    </row>
    <row r="41" spans="1:10" ht="26.1" customHeight="1" x14ac:dyDescent="0.2">
      <c r="A41" s="8" t="s">
        <v>115</v>
      </c>
      <c r="B41" s="10" t="s">
        <v>116</v>
      </c>
      <c r="C41" s="8" t="s">
        <v>22</v>
      </c>
      <c r="D41" s="8" t="s">
        <v>117</v>
      </c>
      <c r="E41" s="9" t="s">
        <v>38</v>
      </c>
      <c r="F41" s="10">
        <v>14</v>
      </c>
      <c r="G41" s="11">
        <f>'Anexo 4 - COMPOSIÇÕES DE CUSTOS'!J238</f>
        <v>15.819999999999999</v>
      </c>
      <c r="H41" s="11">
        <f t="shared" si="5"/>
        <v>19.75</v>
      </c>
      <c r="I41" s="11">
        <f t="shared" si="6"/>
        <v>276.5</v>
      </c>
      <c r="J41" s="11">
        <f t="shared" si="4"/>
        <v>221.48</v>
      </c>
    </row>
    <row r="42" spans="1:10" ht="26.1" customHeight="1" x14ac:dyDescent="0.2">
      <c r="A42" s="8" t="s">
        <v>118</v>
      </c>
      <c r="B42" s="10" t="s">
        <v>119</v>
      </c>
      <c r="C42" s="8" t="s">
        <v>36</v>
      </c>
      <c r="D42" s="8" t="s">
        <v>120</v>
      </c>
      <c r="E42" s="9" t="s">
        <v>38</v>
      </c>
      <c r="F42" s="10">
        <v>215</v>
      </c>
      <c r="G42" s="11">
        <f>'Anexo 4 - COMPOSIÇÕES DE CUSTOS'!J247</f>
        <v>34.71</v>
      </c>
      <c r="H42" s="11">
        <f t="shared" si="5"/>
        <v>43.34</v>
      </c>
      <c r="I42" s="11">
        <f t="shared" si="6"/>
        <v>9318.1</v>
      </c>
      <c r="J42" s="11">
        <f t="shared" si="4"/>
        <v>7462.65</v>
      </c>
    </row>
    <row r="43" spans="1:10" ht="26.1" customHeight="1" x14ac:dyDescent="0.2">
      <c r="A43" s="8" t="s">
        <v>121</v>
      </c>
      <c r="B43" s="10" t="s">
        <v>122</v>
      </c>
      <c r="C43" s="8" t="s">
        <v>22</v>
      </c>
      <c r="D43" s="8" t="s">
        <v>123</v>
      </c>
      <c r="E43" s="9" t="s">
        <v>24</v>
      </c>
      <c r="F43" s="10">
        <v>6</v>
      </c>
      <c r="G43" s="11">
        <f>'Anexo 4 - COMPOSIÇÕES DE CUSTOS'!J255</f>
        <v>12.1</v>
      </c>
      <c r="H43" s="11">
        <f t="shared" si="5"/>
        <v>15.1</v>
      </c>
      <c r="I43" s="11">
        <f t="shared" si="6"/>
        <v>90.6</v>
      </c>
      <c r="J43" s="11">
        <f t="shared" si="4"/>
        <v>72.599999999999994</v>
      </c>
    </row>
    <row r="44" spans="1:10" ht="26.1" customHeight="1" x14ac:dyDescent="0.2">
      <c r="A44" s="8" t="s">
        <v>124</v>
      </c>
      <c r="B44" s="10" t="s">
        <v>125</v>
      </c>
      <c r="C44" s="8" t="s">
        <v>22</v>
      </c>
      <c r="D44" s="8" t="s">
        <v>126</v>
      </c>
      <c r="E44" s="9" t="s">
        <v>59</v>
      </c>
      <c r="F44" s="10">
        <v>18</v>
      </c>
      <c r="G44" s="11">
        <f>'Anexo 4 - COMPOSIÇÕES DE CUSTOS'!J263</f>
        <v>3.96</v>
      </c>
      <c r="H44" s="11">
        <f t="shared" si="5"/>
        <v>4.9400000000000004</v>
      </c>
      <c r="I44" s="11">
        <f t="shared" si="6"/>
        <v>88.92</v>
      </c>
      <c r="J44" s="11">
        <f t="shared" si="4"/>
        <v>71.28</v>
      </c>
    </row>
    <row r="45" spans="1:10" ht="26.1" customHeight="1" x14ac:dyDescent="0.2">
      <c r="A45" s="8" t="s">
        <v>127</v>
      </c>
      <c r="B45" s="10" t="s">
        <v>128</v>
      </c>
      <c r="C45" s="8" t="s">
        <v>36</v>
      </c>
      <c r="D45" s="8" t="s">
        <v>129</v>
      </c>
      <c r="E45" s="9" t="s">
        <v>52</v>
      </c>
      <c r="F45" s="10">
        <v>56</v>
      </c>
      <c r="G45" s="11">
        <f>'Anexo 4 - COMPOSIÇÕES DE CUSTOS'!J271</f>
        <v>22.17</v>
      </c>
      <c r="H45" s="11">
        <f t="shared" si="5"/>
        <v>27.68</v>
      </c>
      <c r="I45" s="11">
        <f t="shared" si="6"/>
        <v>1550.08</v>
      </c>
      <c r="J45" s="11">
        <f t="shared" si="4"/>
        <v>1241.52</v>
      </c>
    </row>
    <row r="46" spans="1:10" ht="26.1" customHeight="1" x14ac:dyDescent="0.2">
      <c r="A46" s="8" t="s">
        <v>130</v>
      </c>
      <c r="B46" s="10" t="s">
        <v>131</v>
      </c>
      <c r="C46" s="8" t="s">
        <v>36</v>
      </c>
      <c r="D46" s="8" t="s">
        <v>132</v>
      </c>
      <c r="E46" s="9" t="s">
        <v>52</v>
      </c>
      <c r="F46" s="10">
        <v>52</v>
      </c>
      <c r="G46" s="11">
        <f>'Anexo 4 - COMPOSIÇÕES DE CUSTOS'!J279</f>
        <v>19.649999999999999</v>
      </c>
      <c r="H46" s="11">
        <f t="shared" si="5"/>
        <v>24.53</v>
      </c>
      <c r="I46" s="11">
        <f t="shared" si="6"/>
        <v>1275.56</v>
      </c>
      <c r="J46" s="11">
        <f t="shared" si="4"/>
        <v>1021.8</v>
      </c>
    </row>
    <row r="47" spans="1:10" ht="24" customHeight="1" x14ac:dyDescent="0.2">
      <c r="A47" s="8" t="s">
        <v>133</v>
      </c>
      <c r="B47" s="10" t="s">
        <v>134</v>
      </c>
      <c r="C47" s="8" t="s">
        <v>47</v>
      </c>
      <c r="D47" s="8" t="s">
        <v>135</v>
      </c>
      <c r="E47" s="9" t="s">
        <v>52</v>
      </c>
      <c r="F47" s="10">
        <v>108</v>
      </c>
      <c r="G47" s="11">
        <f>'Anexo 4 - COMPOSIÇÕES DE CUSTOS'!J287</f>
        <v>20.759999999999998</v>
      </c>
      <c r="H47" s="11">
        <f t="shared" si="5"/>
        <v>25.92</v>
      </c>
      <c r="I47" s="11">
        <f t="shared" si="6"/>
        <v>2799.36</v>
      </c>
      <c r="J47" s="11">
        <f t="shared" si="4"/>
        <v>2242.08</v>
      </c>
    </row>
    <row r="48" spans="1:10" ht="26.1" customHeight="1" x14ac:dyDescent="0.2">
      <c r="A48" s="8" t="s">
        <v>136</v>
      </c>
      <c r="B48" s="10" t="s">
        <v>137</v>
      </c>
      <c r="C48" s="8" t="s">
        <v>22</v>
      </c>
      <c r="D48" s="8" t="s">
        <v>138</v>
      </c>
      <c r="E48" s="9" t="s">
        <v>59</v>
      </c>
      <c r="F48" s="10">
        <v>10</v>
      </c>
      <c r="G48" s="11">
        <f>'Anexo 4 - COMPOSIÇÕES DE CUSTOS'!J296</f>
        <v>81.78</v>
      </c>
      <c r="H48" s="11">
        <f t="shared" si="5"/>
        <v>102.11</v>
      </c>
      <c r="I48" s="11">
        <f t="shared" si="6"/>
        <v>1021.1</v>
      </c>
      <c r="J48" s="11">
        <f t="shared" si="4"/>
        <v>817.8</v>
      </c>
    </row>
    <row r="49" spans="1:10" ht="26.1" customHeight="1" x14ac:dyDescent="0.2">
      <c r="A49" s="8" t="s">
        <v>139</v>
      </c>
      <c r="B49" s="10" t="s">
        <v>140</v>
      </c>
      <c r="C49" s="8" t="s">
        <v>22</v>
      </c>
      <c r="D49" s="8" t="s">
        <v>141</v>
      </c>
      <c r="E49" s="9" t="s">
        <v>59</v>
      </c>
      <c r="F49" s="10">
        <v>4</v>
      </c>
      <c r="G49" s="11">
        <f>'Anexo 4 - COMPOSIÇÕES DE CUSTOS'!J305</f>
        <v>35.26</v>
      </c>
      <c r="H49" s="11">
        <f t="shared" si="5"/>
        <v>44.02</v>
      </c>
      <c r="I49" s="11">
        <f t="shared" si="6"/>
        <v>176.08</v>
      </c>
      <c r="J49" s="11">
        <f t="shared" si="4"/>
        <v>141.04</v>
      </c>
    </row>
    <row r="50" spans="1:10" ht="26.1" customHeight="1" x14ac:dyDescent="0.2">
      <c r="A50" s="8" t="s">
        <v>142</v>
      </c>
      <c r="B50" s="10" t="s">
        <v>143</v>
      </c>
      <c r="C50" s="8" t="s">
        <v>22</v>
      </c>
      <c r="D50" s="8" t="s">
        <v>144</v>
      </c>
      <c r="E50" s="9" t="s">
        <v>59</v>
      </c>
      <c r="F50" s="10">
        <v>6</v>
      </c>
      <c r="G50" s="11">
        <f>'Anexo 4 - COMPOSIÇÕES DE CUSTOS'!J314</f>
        <v>29.74</v>
      </c>
      <c r="H50" s="11">
        <f t="shared" si="5"/>
        <v>37.130000000000003</v>
      </c>
      <c r="I50" s="11">
        <f t="shared" si="6"/>
        <v>222.78</v>
      </c>
      <c r="J50" s="11">
        <f t="shared" si="4"/>
        <v>178.44</v>
      </c>
    </row>
    <row r="51" spans="1:10" ht="24" customHeight="1" x14ac:dyDescent="0.2">
      <c r="A51" s="5" t="s">
        <v>145</v>
      </c>
      <c r="B51" s="5"/>
      <c r="C51" s="5"/>
      <c r="D51" s="5" t="s">
        <v>146</v>
      </c>
      <c r="E51" s="5"/>
      <c r="F51" s="6"/>
      <c r="G51" s="5"/>
      <c r="H51" s="5"/>
      <c r="I51" s="7">
        <f>SUM(I52:I53)</f>
        <v>23392.46</v>
      </c>
      <c r="J51" s="7">
        <f>SUM(J52:J53)</f>
        <v>18733.46</v>
      </c>
    </row>
    <row r="52" spans="1:10" ht="51.95" customHeight="1" x14ac:dyDescent="0.2">
      <c r="A52" s="8" t="s">
        <v>147</v>
      </c>
      <c r="B52" s="10" t="s">
        <v>148</v>
      </c>
      <c r="C52" s="8" t="s">
        <v>22</v>
      </c>
      <c r="D52" s="8" t="s">
        <v>149</v>
      </c>
      <c r="E52" s="9" t="s">
        <v>24</v>
      </c>
      <c r="F52" s="10">
        <v>1</v>
      </c>
      <c r="G52" s="11">
        <f>'Anexo 4 - COMPOSIÇÕES DE CUSTOS'!J322</f>
        <v>10861.83</v>
      </c>
      <c r="H52" s="11">
        <f>TRUNC(G52 * (1 + $H$2), 2)</f>
        <v>13563.16</v>
      </c>
      <c r="I52" s="11">
        <f>TRUNC(F52 * H52, 2)</f>
        <v>13563.16</v>
      </c>
      <c r="J52" s="11">
        <f t="shared" si="4"/>
        <v>10861.83</v>
      </c>
    </row>
    <row r="53" spans="1:10" ht="26.1" customHeight="1" x14ac:dyDescent="0.2">
      <c r="A53" s="8" t="s">
        <v>150</v>
      </c>
      <c r="B53" s="10" t="s">
        <v>151</v>
      </c>
      <c r="C53" s="8" t="s">
        <v>22</v>
      </c>
      <c r="D53" s="8" t="s">
        <v>152</v>
      </c>
      <c r="E53" s="9" t="s">
        <v>24</v>
      </c>
      <c r="F53" s="10">
        <v>1</v>
      </c>
      <c r="G53" s="11">
        <f>'Anexo 4 - COMPOSIÇÕES DE CUSTOS'!J330</f>
        <v>7871.63</v>
      </c>
      <c r="H53" s="11">
        <f>TRUNC(G53 * (1 + $H$2), 2)</f>
        <v>9829.2999999999993</v>
      </c>
      <c r="I53" s="11">
        <f>TRUNC(F53 * H53, 2)</f>
        <v>9829.2999999999993</v>
      </c>
      <c r="J53" s="11">
        <f t="shared" si="4"/>
        <v>7871.63</v>
      </c>
    </row>
    <row r="54" spans="1:10" ht="24" customHeight="1" x14ac:dyDescent="0.2">
      <c r="A54" s="5" t="s">
        <v>153</v>
      </c>
      <c r="B54" s="5"/>
      <c r="C54" s="5"/>
      <c r="D54" s="5" t="s">
        <v>154</v>
      </c>
      <c r="E54" s="5"/>
      <c r="F54" s="6"/>
      <c r="G54" s="5"/>
      <c r="H54" s="5"/>
      <c r="I54" s="7">
        <f>SUM(I55:I59)</f>
        <v>394342.65000000008</v>
      </c>
      <c r="J54" s="7">
        <f>SUM(J55:J59)</f>
        <v>349111.48000000004</v>
      </c>
    </row>
    <row r="55" spans="1:10" ht="51.95" customHeight="1" x14ac:dyDescent="0.2">
      <c r="A55" s="8" t="s">
        <v>155</v>
      </c>
      <c r="B55" s="10" t="s">
        <v>156</v>
      </c>
      <c r="C55" s="8" t="s">
        <v>22</v>
      </c>
      <c r="D55" s="8" t="s">
        <v>157</v>
      </c>
      <c r="E55" s="9" t="s">
        <v>158</v>
      </c>
      <c r="F55" s="10">
        <v>1</v>
      </c>
      <c r="G55" s="11">
        <f>'Anexo 4 - COMPOSIÇÕES DE CUSTOS'!J336</f>
        <v>339400</v>
      </c>
      <c r="H55" s="11" t="str">
        <f>TRUNC(G55 * (1 + 12.62 / 100), 2) &amp;CHAR(10)&amp; "(12,62%)"</f>
        <v>382232,28
(12,62%)</v>
      </c>
      <c r="I55" s="11">
        <f>TRUNC(F55 * TRUNC(G55 * (1 + 12.62 / 100), 2), 2)</f>
        <v>382232.28</v>
      </c>
      <c r="J55" s="11">
        <f t="shared" si="4"/>
        <v>339400</v>
      </c>
    </row>
    <row r="56" spans="1:10" ht="26.1" customHeight="1" x14ac:dyDescent="0.2">
      <c r="A56" s="8" t="s">
        <v>159</v>
      </c>
      <c r="B56" s="10" t="s">
        <v>160</v>
      </c>
      <c r="C56" s="8" t="s">
        <v>22</v>
      </c>
      <c r="D56" s="8" t="s">
        <v>161</v>
      </c>
      <c r="E56" s="9" t="s">
        <v>24</v>
      </c>
      <c r="F56" s="10">
        <v>324</v>
      </c>
      <c r="G56" s="11">
        <f>'Anexo 4 - COMPOSIÇÕES DE CUSTOS'!J343</f>
        <v>14.61</v>
      </c>
      <c r="H56" s="11">
        <f>TRUNC(G56 * (1 + $H$2), 2)</f>
        <v>18.239999999999998</v>
      </c>
      <c r="I56" s="11">
        <f>TRUNC(F56 * H56, 2)</f>
        <v>5909.76</v>
      </c>
      <c r="J56" s="11">
        <f t="shared" si="4"/>
        <v>4733.6400000000003</v>
      </c>
    </row>
    <row r="57" spans="1:10" ht="26.1" customHeight="1" x14ac:dyDescent="0.2">
      <c r="A57" s="8" t="s">
        <v>162</v>
      </c>
      <c r="B57" s="10" t="s">
        <v>163</v>
      </c>
      <c r="C57" s="8" t="s">
        <v>22</v>
      </c>
      <c r="D57" s="8" t="s">
        <v>164</v>
      </c>
      <c r="E57" s="9" t="s">
        <v>24</v>
      </c>
      <c r="F57" s="10">
        <v>3</v>
      </c>
      <c r="G57" s="11">
        <f>'Anexo 4 - COMPOSIÇÕES DE CUSTOS'!J350</f>
        <v>468.96000000000004</v>
      </c>
      <c r="H57" s="11">
        <f>TRUNC(G57 * (1 + $H$2), 2)</f>
        <v>585.59</v>
      </c>
      <c r="I57" s="11">
        <f>TRUNC(F57 * H57, 2)</f>
        <v>1756.77</v>
      </c>
      <c r="J57" s="11">
        <f t="shared" si="4"/>
        <v>1406.88</v>
      </c>
    </row>
    <row r="58" spans="1:10" ht="26.1" customHeight="1" x14ac:dyDescent="0.2">
      <c r="A58" s="8" t="s">
        <v>165</v>
      </c>
      <c r="B58" s="10" t="s">
        <v>166</v>
      </c>
      <c r="C58" s="8" t="s">
        <v>22</v>
      </c>
      <c r="D58" s="8" t="s">
        <v>167</v>
      </c>
      <c r="E58" s="9" t="s">
        <v>38</v>
      </c>
      <c r="F58" s="10">
        <v>336</v>
      </c>
      <c r="G58" s="11">
        <f>'Anexo 4 - COMPOSIÇÕES DE CUSTOS'!J357</f>
        <v>3.36</v>
      </c>
      <c r="H58" s="11">
        <f>TRUNC(G58 * (1 + $H$2), 2)</f>
        <v>4.1900000000000004</v>
      </c>
      <c r="I58" s="11">
        <f>TRUNC(F58 * H58, 2)</f>
        <v>1407.84</v>
      </c>
      <c r="J58" s="11">
        <f t="shared" si="4"/>
        <v>1128.96</v>
      </c>
    </row>
    <row r="59" spans="1:10" ht="24" customHeight="1" x14ac:dyDescent="0.2">
      <c r="A59" s="8" t="s">
        <v>168</v>
      </c>
      <c r="B59" s="10" t="s">
        <v>169</v>
      </c>
      <c r="C59" s="8" t="s">
        <v>22</v>
      </c>
      <c r="D59" s="8" t="s">
        <v>170</v>
      </c>
      <c r="E59" s="9" t="s">
        <v>38</v>
      </c>
      <c r="F59" s="10">
        <v>2200</v>
      </c>
      <c r="G59" s="11">
        <f>'Anexo 4 - COMPOSIÇÕES DE CUSTOS'!J364</f>
        <v>1.1099999999999999</v>
      </c>
      <c r="H59" s="11">
        <f>TRUNC(G59 * (1 + $H$2), 2)</f>
        <v>1.38</v>
      </c>
      <c r="I59" s="11">
        <f>TRUNC(F59 * H59, 2)</f>
        <v>3036</v>
      </c>
      <c r="J59" s="11">
        <f t="shared" si="4"/>
        <v>2442</v>
      </c>
    </row>
    <row r="60" spans="1:10" ht="24" customHeight="1" x14ac:dyDescent="0.2">
      <c r="A60" s="5" t="s">
        <v>171</v>
      </c>
      <c r="B60" s="5"/>
      <c r="C60" s="5"/>
      <c r="D60" s="5" t="s">
        <v>172</v>
      </c>
      <c r="E60" s="5"/>
      <c r="F60" s="6"/>
      <c r="G60" s="5"/>
      <c r="H60" s="5"/>
      <c r="I60" s="7">
        <f>SUM(I61:I67)</f>
        <v>6761.22</v>
      </c>
      <c r="J60" s="7">
        <f>SUM(J61:J67)</f>
        <v>5416.6500000000005</v>
      </c>
    </row>
    <row r="61" spans="1:10" ht="26.1" customHeight="1" x14ac:dyDescent="0.2">
      <c r="A61" s="8" t="s">
        <v>173</v>
      </c>
      <c r="B61" s="10" t="s">
        <v>174</v>
      </c>
      <c r="C61" s="8" t="s">
        <v>22</v>
      </c>
      <c r="D61" s="8" t="s">
        <v>175</v>
      </c>
      <c r="E61" s="9" t="s">
        <v>97</v>
      </c>
      <c r="F61" s="10">
        <v>1</v>
      </c>
      <c r="G61" s="11">
        <f>'Anexo 4 - COMPOSIÇÕES DE CUSTOS'!J376</f>
        <v>31.19</v>
      </c>
      <c r="H61" s="11">
        <f t="shared" ref="H61:H67" si="7">TRUNC(G61 * (1 + $H$2), 2)</f>
        <v>38.94</v>
      </c>
      <c r="I61" s="11">
        <f t="shared" ref="I61:I67" si="8">TRUNC(F61 * H61, 2)</f>
        <v>38.94</v>
      </c>
      <c r="J61" s="11">
        <f t="shared" si="4"/>
        <v>31.19</v>
      </c>
    </row>
    <row r="62" spans="1:10" ht="39" customHeight="1" x14ac:dyDescent="0.2">
      <c r="A62" s="8" t="s">
        <v>176</v>
      </c>
      <c r="B62" s="10" t="s">
        <v>177</v>
      </c>
      <c r="C62" s="8" t="s">
        <v>22</v>
      </c>
      <c r="D62" s="8" t="s">
        <v>178</v>
      </c>
      <c r="E62" s="9" t="s">
        <v>24</v>
      </c>
      <c r="F62" s="10">
        <v>324</v>
      </c>
      <c r="G62" s="11">
        <f>'Anexo 4 - COMPOSIÇÕES DE CUSTOS'!J383</f>
        <v>6.66</v>
      </c>
      <c r="H62" s="11">
        <f t="shared" si="7"/>
        <v>8.31</v>
      </c>
      <c r="I62" s="11">
        <f t="shared" si="8"/>
        <v>2692.44</v>
      </c>
      <c r="J62" s="11">
        <f t="shared" si="4"/>
        <v>2157.84</v>
      </c>
    </row>
    <row r="63" spans="1:10" ht="39" customHeight="1" x14ac:dyDescent="0.2">
      <c r="A63" s="8" t="s">
        <v>179</v>
      </c>
      <c r="B63" s="10" t="s">
        <v>180</v>
      </c>
      <c r="C63" s="8" t="s">
        <v>22</v>
      </c>
      <c r="D63" s="8" t="s">
        <v>181</v>
      </c>
      <c r="E63" s="9" t="s">
        <v>24</v>
      </c>
      <c r="F63" s="10">
        <v>2</v>
      </c>
      <c r="G63" s="11">
        <f>'Anexo 4 - COMPOSIÇÕES DE CUSTOS'!J390</f>
        <v>68.569999999999993</v>
      </c>
      <c r="H63" s="11">
        <f t="shared" si="7"/>
        <v>85.62</v>
      </c>
      <c r="I63" s="11">
        <f t="shared" si="8"/>
        <v>171.24</v>
      </c>
      <c r="J63" s="11">
        <f t="shared" si="4"/>
        <v>137.13999999999999</v>
      </c>
    </row>
    <row r="64" spans="1:10" ht="39" customHeight="1" x14ac:dyDescent="0.2">
      <c r="A64" s="8" t="s">
        <v>182</v>
      </c>
      <c r="B64" s="10" t="s">
        <v>183</v>
      </c>
      <c r="C64" s="8" t="s">
        <v>22</v>
      </c>
      <c r="D64" s="8" t="s">
        <v>184</v>
      </c>
      <c r="E64" s="9" t="s">
        <v>24</v>
      </c>
      <c r="F64" s="10">
        <v>36</v>
      </c>
      <c r="G64" s="11">
        <f>'Anexo 4 - COMPOSIÇÕES DE CUSTOS'!J397</f>
        <v>49.57</v>
      </c>
      <c r="H64" s="11">
        <f t="shared" si="7"/>
        <v>61.89</v>
      </c>
      <c r="I64" s="11">
        <f t="shared" si="8"/>
        <v>2228.04</v>
      </c>
      <c r="J64" s="11">
        <f t="shared" si="4"/>
        <v>1784.52</v>
      </c>
    </row>
    <row r="65" spans="1:13" ht="39" customHeight="1" x14ac:dyDescent="0.2">
      <c r="A65" s="8" t="s">
        <v>185</v>
      </c>
      <c r="B65" s="10" t="s">
        <v>186</v>
      </c>
      <c r="C65" s="8" t="s">
        <v>22</v>
      </c>
      <c r="D65" s="8" t="s">
        <v>187</v>
      </c>
      <c r="E65" s="9" t="s">
        <v>24</v>
      </c>
      <c r="F65" s="10">
        <v>24</v>
      </c>
      <c r="G65" s="11">
        <f>'Anexo 4 - COMPOSIÇÕES DE CUSTOS'!J404</f>
        <v>34.57</v>
      </c>
      <c r="H65" s="11">
        <f t="shared" si="7"/>
        <v>43.16</v>
      </c>
      <c r="I65" s="11">
        <f t="shared" si="8"/>
        <v>1035.8399999999999</v>
      </c>
      <c r="J65" s="11">
        <f t="shared" si="4"/>
        <v>829.68</v>
      </c>
    </row>
    <row r="66" spans="1:13" ht="39" customHeight="1" x14ac:dyDescent="0.2">
      <c r="A66" s="8" t="s">
        <v>188</v>
      </c>
      <c r="B66" s="10" t="s">
        <v>189</v>
      </c>
      <c r="C66" s="8" t="s">
        <v>22</v>
      </c>
      <c r="D66" s="8" t="s">
        <v>190</v>
      </c>
      <c r="E66" s="9" t="s">
        <v>24</v>
      </c>
      <c r="F66" s="10">
        <v>1</v>
      </c>
      <c r="G66" s="11">
        <f>'Anexo 4 - COMPOSIÇÕES DE CUSTOS'!J411</f>
        <v>57.28</v>
      </c>
      <c r="H66" s="11">
        <f t="shared" si="7"/>
        <v>71.52</v>
      </c>
      <c r="I66" s="11">
        <f t="shared" si="8"/>
        <v>71.52</v>
      </c>
      <c r="J66" s="11">
        <f t="shared" si="4"/>
        <v>57.28</v>
      </c>
    </row>
    <row r="67" spans="1:13" ht="26.1" customHeight="1" x14ac:dyDescent="0.2">
      <c r="A67" s="8" t="s">
        <v>191</v>
      </c>
      <c r="B67" s="10" t="s">
        <v>192</v>
      </c>
      <c r="C67" s="8" t="s">
        <v>47</v>
      </c>
      <c r="D67" s="8" t="s">
        <v>193</v>
      </c>
      <c r="E67" s="9" t="s">
        <v>52</v>
      </c>
      <c r="F67" s="10">
        <v>20</v>
      </c>
      <c r="G67" s="11">
        <f>'Anexo 4 - COMPOSIÇÕES DE CUSTOS'!J418</f>
        <v>20.95</v>
      </c>
      <c r="H67" s="11">
        <f t="shared" si="7"/>
        <v>26.16</v>
      </c>
      <c r="I67" s="11">
        <f t="shared" si="8"/>
        <v>523.20000000000005</v>
      </c>
      <c r="J67" s="11">
        <f t="shared" si="4"/>
        <v>419</v>
      </c>
    </row>
    <row r="68" spans="1:13" ht="24" customHeight="1" x14ac:dyDescent="0.2">
      <c r="A68" s="5" t="s">
        <v>194</v>
      </c>
      <c r="B68" s="5"/>
      <c r="C68" s="5"/>
      <c r="D68" s="5" t="s">
        <v>195</v>
      </c>
      <c r="E68" s="5"/>
      <c r="F68" s="6"/>
      <c r="G68" s="5"/>
      <c r="H68" s="5"/>
      <c r="I68" s="7">
        <f>SUM(I69)</f>
        <v>14170.68</v>
      </c>
      <c r="J68" s="7">
        <f>SUM(J69)</f>
        <v>11348.37</v>
      </c>
    </row>
    <row r="69" spans="1:13" ht="24" customHeight="1" x14ac:dyDescent="0.2">
      <c r="A69" s="8" t="s">
        <v>196</v>
      </c>
      <c r="B69" s="10" t="s">
        <v>197</v>
      </c>
      <c r="C69" s="8" t="s">
        <v>198</v>
      </c>
      <c r="D69" s="8" t="s">
        <v>199</v>
      </c>
      <c r="E69" s="9" t="s">
        <v>200</v>
      </c>
      <c r="F69" s="10">
        <v>3</v>
      </c>
      <c r="G69" s="11">
        <f>'Anexo 4 - COMPOSIÇÕES DE CUSTOS'!J424</f>
        <v>3782.79</v>
      </c>
      <c r="H69" s="11">
        <f>TRUNC(G69 * (1 + $H$2), 2)</f>
        <v>4723.5600000000004</v>
      </c>
      <c r="I69" s="11">
        <f>TRUNC(F69 * H69, 2)</f>
        <v>14170.68</v>
      </c>
      <c r="J69" s="11">
        <f t="shared" si="4"/>
        <v>11348.37</v>
      </c>
    </row>
    <row r="70" spans="1:13" x14ac:dyDescent="0.2">
      <c r="A70" s="15"/>
      <c r="B70" s="15"/>
      <c r="C70" s="15"/>
      <c r="D70" s="15"/>
      <c r="E70" s="15"/>
      <c r="F70" s="15"/>
      <c r="G70" s="15"/>
      <c r="H70" s="15"/>
      <c r="I70" s="15"/>
    </row>
    <row r="71" spans="1:13" ht="14.25" customHeight="1" x14ac:dyDescent="0.2">
      <c r="A71" s="233"/>
      <c r="B71" s="233"/>
      <c r="C71" s="233"/>
      <c r="D71" s="14"/>
      <c r="G71" s="231" t="s">
        <v>201</v>
      </c>
      <c r="H71" s="233"/>
      <c r="I71" s="18">
        <f>J7+J9+J15+J37+J51+J54+J60+J68</f>
        <v>721785.59000000008</v>
      </c>
      <c r="J71" s="236"/>
      <c r="K71" s="233"/>
      <c r="L71" s="233"/>
      <c r="M71" s="48"/>
    </row>
    <row r="72" spans="1:13" x14ac:dyDescent="0.2">
      <c r="A72" s="233"/>
      <c r="B72" s="233"/>
      <c r="C72" s="233"/>
      <c r="D72" s="14"/>
      <c r="G72" s="231" t="s">
        <v>202</v>
      </c>
      <c r="H72" s="233"/>
      <c r="I72" s="18">
        <f>I73-I71</f>
        <v>127328.15000000002</v>
      </c>
      <c r="J72" s="236"/>
      <c r="K72" s="233"/>
      <c r="L72" s="233"/>
      <c r="M72" s="48"/>
    </row>
    <row r="73" spans="1:13" x14ac:dyDescent="0.2">
      <c r="A73" s="233"/>
      <c r="B73" s="233"/>
      <c r="C73" s="233"/>
      <c r="D73" s="14"/>
      <c r="G73" s="231" t="s">
        <v>203</v>
      </c>
      <c r="H73" s="233"/>
      <c r="I73" s="18">
        <f>I7+I9+I14+I54+I60+I68</f>
        <v>849113.74000000011</v>
      </c>
      <c r="J73" s="236"/>
      <c r="K73" s="233"/>
      <c r="L73" s="233"/>
      <c r="M73" s="48"/>
    </row>
    <row r="74" spans="1:13" ht="24.75" customHeight="1" x14ac:dyDescent="0.2">
      <c r="A74" s="13"/>
      <c r="B74" s="13"/>
      <c r="C74" s="13"/>
      <c r="D74" s="13"/>
      <c r="E74" s="13"/>
      <c r="F74" s="13"/>
      <c r="G74" s="13"/>
      <c r="H74" s="13"/>
      <c r="I74" s="13"/>
    </row>
    <row r="75" spans="1:13" ht="21" customHeight="1" x14ac:dyDescent="0.2">
      <c r="A75" s="237"/>
      <c r="B75" s="238"/>
      <c r="C75" s="238"/>
      <c r="D75" s="238"/>
      <c r="E75" s="238"/>
      <c r="F75" s="238"/>
      <c r="G75" s="238"/>
      <c r="H75" s="238"/>
      <c r="I75" s="238"/>
    </row>
    <row r="76" spans="1:13" ht="15" x14ac:dyDescent="0.2">
      <c r="A76" s="228" t="s">
        <v>399</v>
      </c>
      <c r="B76" s="228"/>
      <c r="C76" s="228"/>
      <c r="D76" s="228"/>
      <c r="E76" s="228"/>
      <c r="F76" s="228"/>
      <c r="G76" s="228"/>
      <c r="H76" s="228"/>
      <c r="I76" s="228"/>
    </row>
    <row r="77" spans="1:13" ht="15" x14ac:dyDescent="0.2">
      <c r="A77" s="229" t="s">
        <v>400</v>
      </c>
      <c r="B77" s="229"/>
      <c r="C77" s="229"/>
      <c r="D77" s="229"/>
      <c r="E77" s="229"/>
      <c r="F77" s="229"/>
      <c r="G77" s="229"/>
      <c r="H77" s="229"/>
      <c r="I77" s="229"/>
    </row>
    <row r="78" spans="1:13" ht="15" x14ac:dyDescent="0.2">
      <c r="A78" s="229" t="s">
        <v>401</v>
      </c>
      <c r="B78" s="229"/>
      <c r="C78" s="229"/>
      <c r="D78" s="229"/>
      <c r="E78" s="229"/>
      <c r="F78" s="229"/>
      <c r="G78" s="229"/>
      <c r="H78" s="229"/>
      <c r="I78" s="229"/>
    </row>
    <row r="79" spans="1:13" s="17" customFormat="1" ht="34.5" customHeight="1" x14ac:dyDescent="0.2">
      <c r="A79" s="92" t="s">
        <v>409</v>
      </c>
      <c r="B79" s="93"/>
      <c r="C79" s="93"/>
      <c r="D79" s="93"/>
      <c r="E79" s="93"/>
      <c r="F79" s="93"/>
      <c r="G79" s="93"/>
      <c r="H79" s="93"/>
      <c r="I79" s="93"/>
    </row>
    <row r="80" spans="1:13" s="17" customFormat="1" ht="19.5" customHeight="1" x14ac:dyDescent="0.2">
      <c r="A80" s="17" t="s">
        <v>410</v>
      </c>
      <c r="B80" s="93"/>
      <c r="C80" s="93"/>
      <c r="D80" s="93"/>
      <c r="E80" s="93"/>
      <c r="F80" s="93"/>
      <c r="G80" s="93"/>
      <c r="H80" s="93"/>
      <c r="I80" s="93"/>
    </row>
    <row r="81" spans="1:9" s="17" customFormat="1" ht="24" customHeight="1" x14ac:dyDescent="0.2">
      <c r="A81" s="17" t="s">
        <v>413</v>
      </c>
      <c r="B81" s="93"/>
      <c r="C81" s="93"/>
      <c r="D81" s="93"/>
      <c r="E81" s="93"/>
      <c r="F81" s="93"/>
      <c r="G81" s="93"/>
      <c r="H81" s="93"/>
      <c r="I81" s="93"/>
    </row>
    <row r="82" spans="1:9" s="17" customFormat="1" ht="25.5" customHeight="1" x14ac:dyDescent="0.2">
      <c r="A82" s="17" t="s">
        <v>414</v>
      </c>
    </row>
  </sheetData>
  <mergeCells count="26">
    <mergeCell ref="J73:L73"/>
    <mergeCell ref="A75:I75"/>
    <mergeCell ref="A5:I5"/>
    <mergeCell ref="A71:C71"/>
    <mergeCell ref="G71:H71"/>
    <mergeCell ref="J71:L71"/>
    <mergeCell ref="A72:C72"/>
    <mergeCell ref="G72:H72"/>
    <mergeCell ref="J72:L72"/>
    <mergeCell ref="A10:A11"/>
    <mergeCell ref="B10:B11"/>
    <mergeCell ref="C10:C11"/>
    <mergeCell ref="D10:D11"/>
    <mergeCell ref="E10:E11"/>
    <mergeCell ref="F10:F11"/>
    <mergeCell ref="G10:G11"/>
    <mergeCell ref="A76:I76"/>
    <mergeCell ref="A77:I77"/>
    <mergeCell ref="A78:I78"/>
    <mergeCell ref="E1:F1"/>
    <mergeCell ref="I1"/>
    <mergeCell ref="I2"/>
    <mergeCell ref="E2:F4"/>
    <mergeCell ref="A73:C73"/>
    <mergeCell ref="G73:H73"/>
    <mergeCell ref="I10:I11"/>
  </mergeCells>
  <pageMargins left="0.51181102362204722" right="0.51181102362204722" top="0.98425196850393704" bottom="0.98425196850393704" header="0.51181102362204722" footer="0.51181102362204722"/>
  <pageSetup paperSize="9" scale="75" fitToHeight="4" orientation="landscape" r:id="rId1"/>
  <headerFooter>
    <oddHeader>&amp;L &amp;CPODER JUDICIÁRIO
Justiça Federal de Primeiro Grau 
Seção Judiciária do Espírito Santo &amp;R</oddHeader>
    <oddFooter>&amp;L &amp;C &amp;R</oddFooter>
  </headerFooter>
  <ignoredErrors>
    <ignoredError sqref="I68:J68 I51:J51 I37:J37 J8 J54 I60:J60"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OutlineSymbols="0" showWhiteSpace="0" zoomScale="130" zoomScaleNormal="130" workbookViewId="0">
      <pane ySplit="4" topLeftCell="A5" activePane="bottomLeft" state="frozen"/>
      <selection pane="bottomLeft" activeCell="D1" sqref="A1:I22"/>
    </sheetView>
  </sheetViews>
  <sheetFormatPr defaultColWidth="9" defaultRowHeight="14.25" x14ac:dyDescent="0.2"/>
  <cols>
    <col min="1" max="1" width="10" style="17" bestFit="1" customWidth="1"/>
    <col min="2" max="2" width="10" style="17" hidden="1" customWidth="1"/>
    <col min="3" max="3" width="13.25" style="17" hidden="1" customWidth="1"/>
    <col min="4" max="4" width="54.5" style="17" customWidth="1"/>
    <col min="5" max="5" width="8" style="17" hidden="1" customWidth="1"/>
    <col min="6" max="7" width="13" style="17" hidden="1" customWidth="1"/>
    <col min="8" max="8" width="13" style="17" bestFit="1" customWidth="1"/>
    <col min="9" max="9" width="11.75" style="17" customWidth="1"/>
    <col min="10" max="10" width="13" style="17" bestFit="1" customWidth="1"/>
    <col min="11" max="11" width="9.875" style="17" bestFit="1" customWidth="1"/>
    <col min="12" max="16384" width="9" style="17"/>
  </cols>
  <sheetData>
    <row r="1" spans="1:11" ht="31.5" customHeight="1" x14ac:dyDescent="0.25">
      <c r="A1" s="22"/>
      <c r="B1" s="22"/>
      <c r="C1" s="22"/>
      <c r="D1" s="22"/>
      <c r="E1" s="313"/>
      <c r="F1" s="313"/>
      <c r="G1" s="348"/>
      <c r="H1" s="348"/>
      <c r="I1" s="156"/>
    </row>
    <row r="2" spans="1:11" ht="31.5" customHeight="1" x14ac:dyDescent="0.2">
      <c r="A2" s="349" t="s">
        <v>503</v>
      </c>
      <c r="B2" s="349"/>
      <c r="C2" s="349"/>
      <c r="D2" s="349"/>
      <c r="E2" s="349"/>
      <c r="F2" s="349"/>
      <c r="G2" s="349"/>
      <c r="H2" s="349"/>
      <c r="I2" s="349"/>
    </row>
    <row r="3" spans="1:11" ht="24" customHeight="1" thickBot="1" x14ac:dyDescent="0.25">
      <c r="A3" s="350" t="s">
        <v>524</v>
      </c>
      <c r="B3" s="351"/>
      <c r="C3" s="351"/>
      <c r="D3" s="351"/>
      <c r="E3" s="351"/>
      <c r="F3" s="351"/>
      <c r="G3" s="351"/>
      <c r="H3" s="351"/>
      <c r="I3" s="351"/>
    </row>
    <row r="4" spans="1:11" s="157" customFormat="1" ht="30.75" customHeight="1" thickTop="1" x14ac:dyDescent="0.2">
      <c r="A4" s="191" t="s">
        <v>9</v>
      </c>
      <c r="B4" s="192" t="s">
        <v>10</v>
      </c>
      <c r="C4" s="193" t="s">
        <v>11</v>
      </c>
      <c r="D4" s="193" t="s">
        <v>12</v>
      </c>
      <c r="E4" s="194" t="s">
        <v>13</v>
      </c>
      <c r="F4" s="192" t="s">
        <v>14</v>
      </c>
      <c r="G4" s="192" t="s">
        <v>15</v>
      </c>
      <c r="H4" s="194" t="s">
        <v>504</v>
      </c>
      <c r="I4" s="195" t="s">
        <v>505</v>
      </c>
    </row>
    <row r="5" spans="1:11" s="157" customFormat="1" ht="33" customHeight="1" x14ac:dyDescent="0.2">
      <c r="A5" s="196">
        <v>1</v>
      </c>
      <c r="B5" s="197"/>
      <c r="C5" s="197"/>
      <c r="D5" s="197" t="s">
        <v>19</v>
      </c>
      <c r="E5" s="197"/>
      <c r="F5" s="198"/>
      <c r="G5" s="197"/>
      <c r="H5" s="197"/>
      <c r="I5" s="199"/>
    </row>
    <row r="6" spans="1:11" s="159" customFormat="1" ht="39.75" customHeight="1" x14ac:dyDescent="0.2">
      <c r="A6" s="200" t="s">
        <v>506</v>
      </c>
      <c r="B6" s="201"/>
      <c r="C6" s="201"/>
      <c r="D6" s="201" t="s">
        <v>507</v>
      </c>
      <c r="E6" s="201"/>
      <c r="F6" s="202"/>
      <c r="G6" s="201"/>
      <c r="H6" s="203">
        <f>'Anexo 2 - PLANILHA ORÇAMENTÁRIA'!I8</f>
        <v>29980.86</v>
      </c>
      <c r="I6" s="204">
        <f>H6/$H$22</f>
        <v>3.5308414630058862E-2</v>
      </c>
      <c r="K6" s="158"/>
    </row>
    <row r="7" spans="1:11" s="157" customFormat="1" ht="33" customHeight="1" x14ac:dyDescent="0.2">
      <c r="A7" s="196" t="s">
        <v>25</v>
      </c>
      <c r="B7" s="197"/>
      <c r="C7" s="197"/>
      <c r="D7" s="197" t="s">
        <v>26</v>
      </c>
      <c r="E7" s="197"/>
      <c r="F7" s="198"/>
      <c r="G7" s="197"/>
      <c r="H7" s="197"/>
      <c r="I7" s="199"/>
      <c r="K7" s="158"/>
    </row>
    <row r="8" spans="1:11" s="160" customFormat="1" ht="36" customHeight="1" x14ac:dyDescent="0.2">
      <c r="A8" s="205" t="s">
        <v>27</v>
      </c>
      <c r="B8" s="206" t="s">
        <v>508</v>
      </c>
      <c r="C8" s="207" t="s">
        <v>22</v>
      </c>
      <c r="D8" s="207" t="s">
        <v>534</v>
      </c>
      <c r="E8" s="208" t="s">
        <v>158</v>
      </c>
      <c r="F8" s="206">
        <v>1</v>
      </c>
      <c r="G8" s="209">
        <v>23800</v>
      </c>
      <c r="H8" s="209">
        <f>'Anexo 2 - PLANILHA ORÇAMENTÁRIA'!I9</f>
        <v>333537.22000000003</v>
      </c>
      <c r="I8" s="204">
        <f>H8/$H$22</f>
        <v>0.39280629235843006</v>
      </c>
      <c r="K8" s="158"/>
    </row>
    <row r="9" spans="1:11" s="157" customFormat="1" ht="33" customHeight="1" x14ac:dyDescent="0.2">
      <c r="A9" s="196" t="s">
        <v>30</v>
      </c>
      <c r="B9" s="197"/>
      <c r="C9" s="197"/>
      <c r="D9" s="197" t="s">
        <v>31</v>
      </c>
      <c r="E9" s="197"/>
      <c r="F9" s="198"/>
      <c r="G9" s="197"/>
      <c r="H9" s="197"/>
      <c r="I9" s="199"/>
      <c r="K9" s="158"/>
    </row>
    <row r="10" spans="1:11" s="159" customFormat="1" ht="33" customHeight="1" x14ac:dyDescent="0.2">
      <c r="A10" s="200" t="s">
        <v>32</v>
      </c>
      <c r="B10" s="201"/>
      <c r="C10" s="201"/>
      <c r="D10" s="201" t="s">
        <v>509</v>
      </c>
      <c r="E10" s="201"/>
      <c r="F10" s="202"/>
      <c r="G10" s="201"/>
      <c r="H10" s="203">
        <f>'Anexo 2 - PLANILHA ORÇAMENTÁRIA'!I15</f>
        <v>17156.689999999999</v>
      </c>
      <c r="I10" s="204">
        <f>H10/$H$22</f>
        <v>2.0205408523951099E-2</v>
      </c>
      <c r="K10" s="158"/>
    </row>
    <row r="11" spans="1:11" s="159" customFormat="1" ht="31.5" customHeight="1" x14ac:dyDescent="0.2">
      <c r="A11" s="200" t="s">
        <v>104</v>
      </c>
      <c r="B11" s="201"/>
      <c r="C11" s="201"/>
      <c r="D11" s="201" t="s">
        <v>510</v>
      </c>
      <c r="E11" s="201"/>
      <c r="F11" s="202"/>
      <c r="G11" s="201"/>
      <c r="H11" s="203">
        <f>'Anexo 2 - PLANILHA ORÇAMENTÁRIA'!I37</f>
        <v>29771.960000000003</v>
      </c>
      <c r="I11" s="204">
        <f>H11/$H$22</f>
        <v>3.5062393407978537E-2</v>
      </c>
      <c r="K11" s="158"/>
    </row>
    <row r="12" spans="1:11" s="159" customFormat="1" ht="33" customHeight="1" x14ac:dyDescent="0.2">
      <c r="A12" s="200" t="s">
        <v>145</v>
      </c>
      <c r="B12" s="201"/>
      <c r="C12" s="201"/>
      <c r="D12" s="201" t="s">
        <v>511</v>
      </c>
      <c r="E12" s="201"/>
      <c r="F12" s="202"/>
      <c r="G12" s="201"/>
      <c r="H12" s="203">
        <f>'Anexo 2 - PLANILHA ORÇAMENTÁRIA'!I51</f>
        <v>23392.46</v>
      </c>
      <c r="I12" s="204">
        <f>H12/$H$22</f>
        <v>2.7549265661394193E-2</v>
      </c>
      <c r="K12" s="158"/>
    </row>
    <row r="13" spans="1:11" s="157" customFormat="1" ht="33" customHeight="1" x14ac:dyDescent="0.2">
      <c r="A13" s="196" t="s">
        <v>153</v>
      </c>
      <c r="B13" s="197"/>
      <c r="C13" s="197"/>
      <c r="D13" s="197" t="s">
        <v>154</v>
      </c>
      <c r="E13" s="197"/>
      <c r="F13" s="198"/>
      <c r="G13" s="197"/>
      <c r="H13" s="197"/>
      <c r="I13" s="199"/>
      <c r="K13" s="158"/>
    </row>
    <row r="14" spans="1:11" s="160" customFormat="1" ht="33" customHeight="1" x14ac:dyDescent="0.2">
      <c r="A14" s="205" t="s">
        <v>155</v>
      </c>
      <c r="B14" s="206" t="s">
        <v>512</v>
      </c>
      <c r="C14" s="207" t="s">
        <v>22</v>
      </c>
      <c r="D14" s="207" t="s">
        <v>513</v>
      </c>
      <c r="E14" s="208" t="s">
        <v>158</v>
      </c>
      <c r="F14" s="206">
        <v>1</v>
      </c>
      <c r="G14" s="209">
        <v>268275</v>
      </c>
      <c r="H14" s="209">
        <f>'Anexo 2 - PLANILHA ORÇAMENTÁRIA'!I54-H15</f>
        <v>340085.88000000006</v>
      </c>
      <c r="I14" s="204">
        <f>H14/$H$22</f>
        <v>0.40051863958767175</v>
      </c>
      <c r="J14" s="161"/>
      <c r="K14" s="158"/>
    </row>
    <row r="15" spans="1:11" s="160" customFormat="1" ht="33" customHeight="1" x14ac:dyDescent="0.2">
      <c r="A15" s="205" t="s">
        <v>159</v>
      </c>
      <c r="B15" s="206" t="s">
        <v>514</v>
      </c>
      <c r="C15" s="207" t="s">
        <v>22</v>
      </c>
      <c r="D15" s="207" t="s">
        <v>515</v>
      </c>
      <c r="E15" s="208" t="s">
        <v>24</v>
      </c>
      <c r="F15" s="206">
        <v>180</v>
      </c>
      <c r="G15" s="209">
        <v>40.57</v>
      </c>
      <c r="H15" s="209">
        <f>17500*3+'Anexo 2 - PLANILHA ORÇAMENTÁRIA'!I57</f>
        <v>54256.77</v>
      </c>
      <c r="I15" s="204">
        <f>H15/$H$22</f>
        <v>6.3898118054243225E-2</v>
      </c>
      <c r="J15" s="161"/>
      <c r="K15" s="158"/>
    </row>
    <row r="16" spans="1:11" s="157" customFormat="1" ht="33" customHeight="1" x14ac:dyDescent="0.2">
      <c r="A16" s="196" t="s">
        <v>171</v>
      </c>
      <c r="B16" s="197"/>
      <c r="C16" s="197"/>
      <c r="D16" s="197" t="s">
        <v>172</v>
      </c>
      <c r="E16" s="197"/>
      <c r="F16" s="198"/>
      <c r="G16" s="197"/>
      <c r="H16" s="197"/>
      <c r="I16" s="199"/>
      <c r="K16" s="158"/>
    </row>
    <row r="17" spans="1:11" s="160" customFormat="1" ht="33" customHeight="1" x14ac:dyDescent="0.2">
      <c r="A17" s="205" t="s">
        <v>173</v>
      </c>
      <c r="B17" s="206" t="s">
        <v>516</v>
      </c>
      <c r="C17" s="207" t="s">
        <v>198</v>
      </c>
      <c r="D17" s="207" t="s">
        <v>517</v>
      </c>
      <c r="E17" s="208" t="s">
        <v>97</v>
      </c>
      <c r="F17" s="206">
        <v>1</v>
      </c>
      <c r="G17" s="209">
        <v>23.12</v>
      </c>
      <c r="H17" s="209">
        <f>'Anexo 2 - PLANILHA ORÇAMENTÁRIA'!I61</f>
        <v>38.94</v>
      </c>
      <c r="I17" s="204">
        <f>H17/$H$22</f>
        <v>4.5859580602240631E-5</v>
      </c>
      <c r="K17" s="158"/>
    </row>
    <row r="18" spans="1:11" s="160" customFormat="1" ht="33" customHeight="1" x14ac:dyDescent="0.2">
      <c r="A18" s="205" t="s">
        <v>176</v>
      </c>
      <c r="B18" s="206" t="s">
        <v>518</v>
      </c>
      <c r="C18" s="207" t="s">
        <v>22</v>
      </c>
      <c r="D18" s="207" t="s">
        <v>519</v>
      </c>
      <c r="E18" s="208" t="s">
        <v>24</v>
      </c>
      <c r="F18" s="206">
        <v>180</v>
      </c>
      <c r="G18" s="209">
        <v>5.31</v>
      </c>
      <c r="H18" s="209">
        <f>'Anexo 2 - PLANILHA ORÇAMENTÁRIA'!I62+'Anexo 2 - PLANILHA ORÇAMENTÁRIA'!I67</f>
        <v>3215.6400000000003</v>
      </c>
      <c r="I18" s="204">
        <f>H18/$H$22</f>
        <v>3.7870544881301767E-3</v>
      </c>
      <c r="K18" s="158"/>
    </row>
    <row r="19" spans="1:11" s="160" customFormat="1" ht="33" customHeight="1" x14ac:dyDescent="0.2">
      <c r="A19" s="205" t="s">
        <v>179</v>
      </c>
      <c r="B19" s="206" t="s">
        <v>180</v>
      </c>
      <c r="C19" s="207" t="s">
        <v>22</v>
      </c>
      <c r="D19" s="207" t="s">
        <v>520</v>
      </c>
      <c r="E19" s="208" t="s">
        <v>24</v>
      </c>
      <c r="F19" s="206">
        <v>2</v>
      </c>
      <c r="G19" s="209">
        <v>79.8</v>
      </c>
      <c r="H19" s="209">
        <f>'Anexo 2 - PLANILHA ORÇAMENTÁRIA'!I63+'Anexo 2 - PLANILHA ORÇAMENTÁRIA'!I64+'Anexo 2 - PLANILHA ORÇAMENTÁRIA'!I65+'Anexo 2 - PLANILHA ORÇAMENTÁRIA'!I66</f>
        <v>3506.64</v>
      </c>
      <c r="I19" s="204">
        <f>H19/$H$22</f>
        <v>4.1297647591946865E-3</v>
      </c>
      <c r="J19" s="161"/>
      <c r="K19" s="158"/>
    </row>
    <row r="20" spans="1:11" s="157" customFormat="1" ht="24" customHeight="1" x14ac:dyDescent="0.2">
      <c r="A20" s="196" t="s">
        <v>194</v>
      </c>
      <c r="B20" s="197"/>
      <c r="C20" s="197"/>
      <c r="D20" s="197" t="s">
        <v>195</v>
      </c>
      <c r="E20" s="197"/>
      <c r="F20" s="198"/>
      <c r="G20" s="197"/>
      <c r="H20" s="197"/>
      <c r="I20" s="199"/>
      <c r="K20" s="158"/>
    </row>
    <row r="21" spans="1:11" s="160" customFormat="1" ht="30.75" customHeight="1" thickBot="1" x14ac:dyDescent="0.25">
      <c r="A21" s="210" t="s">
        <v>196</v>
      </c>
      <c r="B21" s="211" t="s">
        <v>521</v>
      </c>
      <c r="C21" s="212" t="s">
        <v>36</v>
      </c>
      <c r="D21" s="212" t="s">
        <v>522</v>
      </c>
      <c r="E21" s="213" t="s">
        <v>523</v>
      </c>
      <c r="F21" s="211">
        <v>2</v>
      </c>
      <c r="G21" s="214">
        <v>6671.08</v>
      </c>
      <c r="H21" s="214">
        <f>'Anexo 2 - PLANILHA ORÇAMENTÁRIA'!I69</f>
        <v>14170.68</v>
      </c>
      <c r="I21" s="215">
        <f>H21/$H$22</f>
        <v>1.6688788948345128E-2</v>
      </c>
      <c r="K21" s="158"/>
    </row>
    <row r="22" spans="1:11" s="157" customFormat="1" ht="35.25" customHeight="1" thickTop="1" x14ac:dyDescent="0.2">
      <c r="A22" s="162"/>
      <c r="B22" s="162"/>
      <c r="C22" s="162"/>
      <c r="D22" s="163" t="s">
        <v>442</v>
      </c>
      <c r="E22" s="163"/>
      <c r="F22" s="163"/>
      <c r="G22" s="163"/>
      <c r="H22" s="164">
        <f>SUM(H6:H21)</f>
        <v>849113.74000000011</v>
      </c>
      <c r="I22" s="190">
        <f>SUM(I6:I21)</f>
        <v>0.99999999999999989</v>
      </c>
      <c r="J22" s="165"/>
      <c r="K22" s="165"/>
    </row>
    <row r="23" spans="1:11" s="157" customFormat="1" ht="19.5" customHeight="1" x14ac:dyDescent="0.2">
      <c r="A23" s="345"/>
      <c r="B23" s="345"/>
      <c r="C23" s="345"/>
      <c r="D23" s="166"/>
      <c r="E23" s="346" t="s">
        <v>201</v>
      </c>
      <c r="F23" s="346"/>
      <c r="G23" s="347"/>
      <c r="H23" s="345"/>
      <c r="I23" s="345"/>
    </row>
    <row r="24" spans="1:11" s="157" customFormat="1" ht="19.5" hidden="1" customHeight="1" x14ac:dyDescent="0.2">
      <c r="A24" s="345"/>
      <c r="B24" s="345"/>
      <c r="C24" s="345"/>
      <c r="D24" s="166"/>
      <c r="E24" s="346" t="s">
        <v>202</v>
      </c>
      <c r="F24" s="346"/>
      <c r="G24" s="347"/>
      <c r="H24" s="345"/>
      <c r="I24" s="345"/>
    </row>
    <row r="25" spans="1:11" s="157" customFormat="1" ht="19.5" hidden="1" customHeight="1" x14ac:dyDescent="0.2">
      <c r="A25" s="345"/>
      <c r="B25" s="345"/>
      <c r="C25" s="345"/>
      <c r="D25" s="166"/>
      <c r="E25" s="346" t="s">
        <v>203</v>
      </c>
      <c r="F25" s="346"/>
      <c r="G25" s="347">
        <v>456853.17</v>
      </c>
      <c r="H25" s="345"/>
      <c r="I25" s="345"/>
    </row>
    <row r="26" spans="1:11" ht="60" customHeight="1" x14ac:dyDescent="0.2">
      <c r="A26" s="46"/>
      <c r="B26" s="46"/>
      <c r="C26" s="46"/>
      <c r="D26" s="46"/>
      <c r="E26" s="46"/>
      <c r="F26" s="46"/>
      <c r="G26" s="46"/>
      <c r="H26" s="46"/>
      <c r="I26" s="46"/>
    </row>
    <row r="27" spans="1:11" ht="69.95" customHeight="1" x14ac:dyDescent="0.2">
      <c r="A27" s="344"/>
      <c r="B27" s="238"/>
      <c r="C27" s="238"/>
      <c r="D27" s="238"/>
      <c r="E27" s="238"/>
      <c r="F27" s="238"/>
      <c r="G27" s="238"/>
      <c r="H27" s="238"/>
      <c r="I27" s="238"/>
    </row>
  </sheetData>
  <mergeCells count="14">
    <mergeCell ref="E1:F1"/>
    <mergeCell ref="G1:H1"/>
    <mergeCell ref="A2:I2"/>
    <mergeCell ref="A3:I3"/>
    <mergeCell ref="A23:C23"/>
    <mergeCell ref="E23:F23"/>
    <mergeCell ref="G23:I23"/>
    <mergeCell ref="A27:I27"/>
    <mergeCell ref="A24:C24"/>
    <mergeCell ref="E24:F24"/>
    <mergeCell ref="G24:I24"/>
    <mergeCell ref="A25:C25"/>
    <mergeCell ref="E25:F25"/>
    <mergeCell ref="G25:I25"/>
  </mergeCells>
  <printOptions horizontalCentered="1"/>
  <pageMargins left="0.51181102362204722" right="0.51181102362204722" top="0.98425196850393704" bottom="0.98425196850393704" header="0.51181102362204722" footer="0.51181102362204722"/>
  <pageSetup paperSize="9" scale="95" orientation="portrait" r:id="rId1"/>
  <headerFooter>
    <oddHeader>&amp;L &amp;CPODER JUDICIÁRIO
Justiça Federal de Primeiro Grau 
Seção Judiciária do Espírito Santo &amp;R</oddHeader>
    <oddFooter>&amp;L &amp;C &amp;R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8"/>
  <sheetViews>
    <sheetView topLeftCell="A25" zoomScaleNormal="100" zoomScaleSheetLayoutView="100" workbookViewId="0">
      <selection activeCell="A46" sqref="A46:I46"/>
    </sheetView>
  </sheetViews>
  <sheetFormatPr defaultRowHeight="12.75" x14ac:dyDescent="0.2"/>
  <cols>
    <col min="1" max="1" width="41.75" style="53" customWidth="1"/>
    <col min="2" max="3" width="8.5" style="53" customWidth="1"/>
    <col min="4" max="4" width="9.5" style="53" customWidth="1"/>
    <col min="5" max="5" width="8.5" style="53" customWidth="1"/>
    <col min="6" max="6" width="28.875" style="53" customWidth="1"/>
    <col min="7" max="9" width="8.5" style="53" customWidth="1"/>
    <col min="10" max="10" width="10.75" style="53" hidden="1" customWidth="1"/>
    <col min="11" max="11" width="19.25" style="53" customWidth="1"/>
    <col min="12" max="12" width="0.25" style="53" customWidth="1"/>
    <col min="13" max="256" width="9" style="53"/>
    <col min="257" max="257" width="32.75" style="53" customWidth="1"/>
    <col min="258" max="261" width="8.5" style="53" customWidth="1"/>
    <col min="262" max="262" width="23.75" style="53" customWidth="1"/>
    <col min="263" max="265" width="8.5" style="53" customWidth="1"/>
    <col min="266" max="512" width="9" style="53"/>
    <col min="513" max="513" width="32.75" style="53" customWidth="1"/>
    <col min="514" max="517" width="8.5" style="53" customWidth="1"/>
    <col min="518" max="518" width="23.75" style="53" customWidth="1"/>
    <col min="519" max="521" width="8.5" style="53" customWidth="1"/>
    <col min="522" max="768" width="9" style="53"/>
    <col min="769" max="769" width="32.75" style="53" customWidth="1"/>
    <col min="770" max="773" width="8.5" style="53" customWidth="1"/>
    <col min="774" max="774" width="23.75" style="53" customWidth="1"/>
    <col min="775" max="777" width="8.5" style="53" customWidth="1"/>
    <col min="778" max="1024" width="9" style="53"/>
    <col min="1025" max="1025" width="32.75" style="53" customWidth="1"/>
    <col min="1026" max="1029" width="8.5" style="53" customWidth="1"/>
    <col min="1030" max="1030" width="23.75" style="53" customWidth="1"/>
    <col min="1031" max="1033" width="8.5" style="53" customWidth="1"/>
    <col min="1034" max="1280" width="9" style="53"/>
    <col min="1281" max="1281" width="32.75" style="53" customWidth="1"/>
    <col min="1282" max="1285" width="8.5" style="53" customWidth="1"/>
    <col min="1286" max="1286" width="23.75" style="53" customWidth="1"/>
    <col min="1287" max="1289" width="8.5" style="53" customWidth="1"/>
    <col min="1290" max="1536" width="9" style="53"/>
    <col min="1537" max="1537" width="32.75" style="53" customWidth="1"/>
    <col min="1538" max="1541" width="8.5" style="53" customWidth="1"/>
    <col min="1542" max="1542" width="23.75" style="53" customWidth="1"/>
    <col min="1543" max="1545" width="8.5" style="53" customWidth="1"/>
    <col min="1546" max="1792" width="9" style="53"/>
    <col min="1793" max="1793" width="32.75" style="53" customWidth="1"/>
    <col min="1794" max="1797" width="8.5" style="53" customWidth="1"/>
    <col min="1798" max="1798" width="23.75" style="53" customWidth="1"/>
    <col min="1799" max="1801" width="8.5" style="53" customWidth="1"/>
    <col min="1802" max="2048" width="9" style="53"/>
    <col min="2049" max="2049" width="32.75" style="53" customWidth="1"/>
    <col min="2050" max="2053" width="8.5" style="53" customWidth="1"/>
    <col min="2054" max="2054" width="23.75" style="53" customWidth="1"/>
    <col min="2055" max="2057" width="8.5" style="53" customWidth="1"/>
    <col min="2058" max="2304" width="9" style="53"/>
    <col min="2305" max="2305" width="32.75" style="53" customWidth="1"/>
    <col min="2306" max="2309" width="8.5" style="53" customWidth="1"/>
    <col min="2310" max="2310" width="23.75" style="53" customWidth="1"/>
    <col min="2311" max="2313" width="8.5" style="53" customWidth="1"/>
    <col min="2314" max="2560" width="9" style="53"/>
    <col min="2561" max="2561" width="32.75" style="53" customWidth="1"/>
    <col min="2562" max="2565" width="8.5" style="53" customWidth="1"/>
    <col min="2566" max="2566" width="23.75" style="53" customWidth="1"/>
    <col min="2567" max="2569" width="8.5" style="53" customWidth="1"/>
    <col min="2570" max="2816" width="9" style="53"/>
    <col min="2817" max="2817" width="32.75" style="53" customWidth="1"/>
    <col min="2818" max="2821" width="8.5" style="53" customWidth="1"/>
    <col min="2822" max="2822" width="23.75" style="53" customWidth="1"/>
    <col min="2823" max="2825" width="8.5" style="53" customWidth="1"/>
    <col min="2826" max="3072" width="9" style="53"/>
    <col min="3073" max="3073" width="32.75" style="53" customWidth="1"/>
    <col min="3074" max="3077" width="8.5" style="53" customWidth="1"/>
    <col min="3078" max="3078" width="23.75" style="53" customWidth="1"/>
    <col min="3079" max="3081" width="8.5" style="53" customWidth="1"/>
    <col min="3082" max="3328" width="9" style="53"/>
    <col min="3329" max="3329" width="32.75" style="53" customWidth="1"/>
    <col min="3330" max="3333" width="8.5" style="53" customWidth="1"/>
    <col min="3334" max="3334" width="23.75" style="53" customWidth="1"/>
    <col min="3335" max="3337" width="8.5" style="53" customWidth="1"/>
    <col min="3338" max="3584" width="9" style="53"/>
    <col min="3585" max="3585" width="32.75" style="53" customWidth="1"/>
    <col min="3586" max="3589" width="8.5" style="53" customWidth="1"/>
    <col min="3590" max="3590" width="23.75" style="53" customWidth="1"/>
    <col min="3591" max="3593" width="8.5" style="53" customWidth="1"/>
    <col min="3594" max="3840" width="9" style="53"/>
    <col min="3841" max="3841" width="32.75" style="53" customWidth="1"/>
    <col min="3842" max="3845" width="8.5" style="53" customWidth="1"/>
    <col min="3846" max="3846" width="23.75" style="53" customWidth="1"/>
    <col min="3847" max="3849" width="8.5" style="53" customWidth="1"/>
    <col min="3850" max="4096" width="9" style="53"/>
    <col min="4097" max="4097" width="32.75" style="53" customWidth="1"/>
    <col min="4098" max="4101" width="8.5" style="53" customWidth="1"/>
    <col min="4102" max="4102" width="23.75" style="53" customWidth="1"/>
    <col min="4103" max="4105" width="8.5" style="53" customWidth="1"/>
    <col min="4106" max="4352" width="9" style="53"/>
    <col min="4353" max="4353" width="32.75" style="53" customWidth="1"/>
    <col min="4354" max="4357" width="8.5" style="53" customWidth="1"/>
    <col min="4358" max="4358" width="23.75" style="53" customWidth="1"/>
    <col min="4359" max="4361" width="8.5" style="53" customWidth="1"/>
    <col min="4362" max="4608" width="9" style="53"/>
    <col min="4609" max="4609" width="32.75" style="53" customWidth="1"/>
    <col min="4610" max="4613" width="8.5" style="53" customWidth="1"/>
    <col min="4614" max="4614" width="23.75" style="53" customWidth="1"/>
    <col min="4615" max="4617" width="8.5" style="53" customWidth="1"/>
    <col min="4618" max="4864" width="9" style="53"/>
    <col min="4865" max="4865" width="32.75" style="53" customWidth="1"/>
    <col min="4866" max="4869" width="8.5" style="53" customWidth="1"/>
    <col min="4870" max="4870" width="23.75" style="53" customWidth="1"/>
    <col min="4871" max="4873" width="8.5" style="53" customWidth="1"/>
    <col min="4874" max="5120" width="9" style="53"/>
    <col min="5121" max="5121" width="32.75" style="53" customWidth="1"/>
    <col min="5122" max="5125" width="8.5" style="53" customWidth="1"/>
    <col min="5126" max="5126" width="23.75" style="53" customWidth="1"/>
    <col min="5127" max="5129" width="8.5" style="53" customWidth="1"/>
    <col min="5130" max="5376" width="9" style="53"/>
    <col min="5377" max="5377" width="32.75" style="53" customWidth="1"/>
    <col min="5378" max="5381" width="8.5" style="53" customWidth="1"/>
    <col min="5382" max="5382" width="23.75" style="53" customWidth="1"/>
    <col min="5383" max="5385" width="8.5" style="53" customWidth="1"/>
    <col min="5386" max="5632" width="9" style="53"/>
    <col min="5633" max="5633" width="32.75" style="53" customWidth="1"/>
    <col min="5634" max="5637" width="8.5" style="53" customWidth="1"/>
    <col min="5638" max="5638" width="23.75" style="53" customWidth="1"/>
    <col min="5639" max="5641" width="8.5" style="53" customWidth="1"/>
    <col min="5642" max="5888" width="9" style="53"/>
    <col min="5889" max="5889" width="32.75" style="53" customWidth="1"/>
    <col min="5890" max="5893" width="8.5" style="53" customWidth="1"/>
    <col min="5894" max="5894" width="23.75" style="53" customWidth="1"/>
    <col min="5895" max="5897" width="8.5" style="53" customWidth="1"/>
    <col min="5898" max="6144" width="9" style="53"/>
    <col min="6145" max="6145" width="32.75" style="53" customWidth="1"/>
    <col min="6146" max="6149" width="8.5" style="53" customWidth="1"/>
    <col min="6150" max="6150" width="23.75" style="53" customWidth="1"/>
    <col min="6151" max="6153" width="8.5" style="53" customWidth="1"/>
    <col min="6154" max="6400" width="9" style="53"/>
    <col min="6401" max="6401" width="32.75" style="53" customWidth="1"/>
    <col min="6402" max="6405" width="8.5" style="53" customWidth="1"/>
    <col min="6406" max="6406" width="23.75" style="53" customWidth="1"/>
    <col min="6407" max="6409" width="8.5" style="53" customWidth="1"/>
    <col min="6410" max="6656" width="9" style="53"/>
    <col min="6657" max="6657" width="32.75" style="53" customWidth="1"/>
    <col min="6658" max="6661" width="8.5" style="53" customWidth="1"/>
    <col min="6662" max="6662" width="23.75" style="53" customWidth="1"/>
    <col min="6663" max="6665" width="8.5" style="53" customWidth="1"/>
    <col min="6666" max="6912" width="9" style="53"/>
    <col min="6913" max="6913" width="32.75" style="53" customWidth="1"/>
    <col min="6914" max="6917" width="8.5" style="53" customWidth="1"/>
    <col min="6918" max="6918" width="23.75" style="53" customWidth="1"/>
    <col min="6919" max="6921" width="8.5" style="53" customWidth="1"/>
    <col min="6922" max="7168" width="9" style="53"/>
    <col min="7169" max="7169" width="32.75" style="53" customWidth="1"/>
    <col min="7170" max="7173" width="8.5" style="53" customWidth="1"/>
    <col min="7174" max="7174" width="23.75" style="53" customWidth="1"/>
    <col min="7175" max="7177" width="8.5" style="53" customWidth="1"/>
    <col min="7178" max="7424" width="9" style="53"/>
    <col min="7425" max="7425" width="32.75" style="53" customWidth="1"/>
    <col min="7426" max="7429" width="8.5" style="53" customWidth="1"/>
    <col min="7430" max="7430" width="23.75" style="53" customWidth="1"/>
    <col min="7431" max="7433" width="8.5" style="53" customWidth="1"/>
    <col min="7434" max="7680" width="9" style="53"/>
    <col min="7681" max="7681" width="32.75" style="53" customWidth="1"/>
    <col min="7682" max="7685" width="8.5" style="53" customWidth="1"/>
    <col min="7686" max="7686" width="23.75" style="53" customWidth="1"/>
    <col min="7687" max="7689" width="8.5" style="53" customWidth="1"/>
    <col min="7690" max="7936" width="9" style="53"/>
    <col min="7937" max="7937" width="32.75" style="53" customWidth="1"/>
    <col min="7938" max="7941" width="8.5" style="53" customWidth="1"/>
    <col min="7942" max="7942" width="23.75" style="53" customWidth="1"/>
    <col min="7943" max="7945" width="8.5" style="53" customWidth="1"/>
    <col min="7946" max="8192" width="9" style="53"/>
    <col min="8193" max="8193" width="32.75" style="53" customWidth="1"/>
    <col min="8194" max="8197" width="8.5" style="53" customWidth="1"/>
    <col min="8198" max="8198" width="23.75" style="53" customWidth="1"/>
    <col min="8199" max="8201" width="8.5" style="53" customWidth="1"/>
    <col min="8202" max="8448" width="9" style="53"/>
    <col min="8449" max="8449" width="32.75" style="53" customWidth="1"/>
    <col min="8450" max="8453" width="8.5" style="53" customWidth="1"/>
    <col min="8454" max="8454" width="23.75" style="53" customWidth="1"/>
    <col min="8455" max="8457" width="8.5" style="53" customWidth="1"/>
    <col min="8458" max="8704" width="9" style="53"/>
    <col min="8705" max="8705" width="32.75" style="53" customWidth="1"/>
    <col min="8706" max="8709" width="8.5" style="53" customWidth="1"/>
    <col min="8710" max="8710" width="23.75" style="53" customWidth="1"/>
    <col min="8711" max="8713" width="8.5" style="53" customWidth="1"/>
    <col min="8714" max="8960" width="9" style="53"/>
    <col min="8961" max="8961" width="32.75" style="53" customWidth="1"/>
    <col min="8962" max="8965" width="8.5" style="53" customWidth="1"/>
    <col min="8966" max="8966" width="23.75" style="53" customWidth="1"/>
    <col min="8967" max="8969" width="8.5" style="53" customWidth="1"/>
    <col min="8970" max="9216" width="9" style="53"/>
    <col min="9217" max="9217" width="32.75" style="53" customWidth="1"/>
    <col min="9218" max="9221" width="8.5" style="53" customWidth="1"/>
    <col min="9222" max="9222" width="23.75" style="53" customWidth="1"/>
    <col min="9223" max="9225" width="8.5" style="53" customWidth="1"/>
    <col min="9226" max="9472" width="9" style="53"/>
    <col min="9473" max="9473" width="32.75" style="53" customWidth="1"/>
    <col min="9474" max="9477" width="8.5" style="53" customWidth="1"/>
    <col min="9478" max="9478" width="23.75" style="53" customWidth="1"/>
    <col min="9479" max="9481" width="8.5" style="53" customWidth="1"/>
    <col min="9482" max="9728" width="9" style="53"/>
    <col min="9729" max="9729" width="32.75" style="53" customWidth="1"/>
    <col min="9730" max="9733" width="8.5" style="53" customWidth="1"/>
    <col min="9734" max="9734" width="23.75" style="53" customWidth="1"/>
    <col min="9735" max="9737" width="8.5" style="53" customWidth="1"/>
    <col min="9738" max="9984" width="9" style="53"/>
    <col min="9985" max="9985" width="32.75" style="53" customWidth="1"/>
    <col min="9986" max="9989" width="8.5" style="53" customWidth="1"/>
    <col min="9990" max="9990" width="23.75" style="53" customWidth="1"/>
    <col min="9991" max="9993" width="8.5" style="53" customWidth="1"/>
    <col min="9994" max="10240" width="9" style="53"/>
    <col min="10241" max="10241" width="32.75" style="53" customWidth="1"/>
    <col min="10242" max="10245" width="8.5" style="53" customWidth="1"/>
    <col min="10246" max="10246" width="23.75" style="53" customWidth="1"/>
    <col min="10247" max="10249" width="8.5" style="53" customWidth="1"/>
    <col min="10250" max="10496" width="9" style="53"/>
    <col min="10497" max="10497" width="32.75" style="53" customWidth="1"/>
    <col min="10498" max="10501" width="8.5" style="53" customWidth="1"/>
    <col min="10502" max="10502" width="23.75" style="53" customWidth="1"/>
    <col min="10503" max="10505" width="8.5" style="53" customWidth="1"/>
    <col min="10506" max="10752" width="9" style="53"/>
    <col min="10753" max="10753" width="32.75" style="53" customWidth="1"/>
    <col min="10754" max="10757" width="8.5" style="53" customWidth="1"/>
    <col min="10758" max="10758" width="23.75" style="53" customWidth="1"/>
    <col min="10759" max="10761" width="8.5" style="53" customWidth="1"/>
    <col min="10762" max="11008" width="9" style="53"/>
    <col min="11009" max="11009" width="32.75" style="53" customWidth="1"/>
    <col min="11010" max="11013" width="8.5" style="53" customWidth="1"/>
    <col min="11014" max="11014" width="23.75" style="53" customWidth="1"/>
    <col min="11015" max="11017" width="8.5" style="53" customWidth="1"/>
    <col min="11018" max="11264" width="9" style="53"/>
    <col min="11265" max="11265" width="32.75" style="53" customWidth="1"/>
    <col min="11266" max="11269" width="8.5" style="53" customWidth="1"/>
    <col min="11270" max="11270" width="23.75" style="53" customWidth="1"/>
    <col min="11271" max="11273" width="8.5" style="53" customWidth="1"/>
    <col min="11274" max="11520" width="9" style="53"/>
    <col min="11521" max="11521" width="32.75" style="53" customWidth="1"/>
    <col min="11522" max="11525" width="8.5" style="53" customWidth="1"/>
    <col min="11526" max="11526" width="23.75" style="53" customWidth="1"/>
    <col min="11527" max="11529" width="8.5" style="53" customWidth="1"/>
    <col min="11530" max="11776" width="9" style="53"/>
    <col min="11777" max="11777" width="32.75" style="53" customWidth="1"/>
    <col min="11778" max="11781" width="8.5" style="53" customWidth="1"/>
    <col min="11782" max="11782" width="23.75" style="53" customWidth="1"/>
    <col min="11783" max="11785" width="8.5" style="53" customWidth="1"/>
    <col min="11786" max="12032" width="9" style="53"/>
    <col min="12033" max="12033" width="32.75" style="53" customWidth="1"/>
    <col min="12034" max="12037" width="8.5" style="53" customWidth="1"/>
    <col min="12038" max="12038" width="23.75" style="53" customWidth="1"/>
    <col min="12039" max="12041" width="8.5" style="53" customWidth="1"/>
    <col min="12042" max="12288" width="9" style="53"/>
    <col min="12289" max="12289" width="32.75" style="53" customWidth="1"/>
    <col min="12290" max="12293" width="8.5" style="53" customWidth="1"/>
    <col min="12294" max="12294" width="23.75" style="53" customWidth="1"/>
    <col min="12295" max="12297" width="8.5" style="53" customWidth="1"/>
    <col min="12298" max="12544" width="9" style="53"/>
    <col min="12545" max="12545" width="32.75" style="53" customWidth="1"/>
    <col min="12546" max="12549" width="8.5" style="53" customWidth="1"/>
    <col min="12550" max="12550" width="23.75" style="53" customWidth="1"/>
    <col min="12551" max="12553" width="8.5" style="53" customWidth="1"/>
    <col min="12554" max="12800" width="9" style="53"/>
    <col min="12801" max="12801" width="32.75" style="53" customWidth="1"/>
    <col min="12802" max="12805" width="8.5" style="53" customWidth="1"/>
    <col min="12806" max="12806" width="23.75" style="53" customWidth="1"/>
    <col min="12807" max="12809" width="8.5" style="53" customWidth="1"/>
    <col min="12810" max="13056" width="9" style="53"/>
    <col min="13057" max="13057" width="32.75" style="53" customWidth="1"/>
    <col min="13058" max="13061" width="8.5" style="53" customWidth="1"/>
    <col min="13062" max="13062" width="23.75" style="53" customWidth="1"/>
    <col min="13063" max="13065" width="8.5" style="53" customWidth="1"/>
    <col min="13066" max="13312" width="9" style="53"/>
    <col min="13313" max="13313" width="32.75" style="53" customWidth="1"/>
    <col min="13314" max="13317" width="8.5" style="53" customWidth="1"/>
    <col min="13318" max="13318" width="23.75" style="53" customWidth="1"/>
    <col min="13319" max="13321" width="8.5" style="53" customWidth="1"/>
    <col min="13322" max="13568" width="9" style="53"/>
    <col min="13569" max="13569" width="32.75" style="53" customWidth="1"/>
    <col min="13570" max="13573" width="8.5" style="53" customWidth="1"/>
    <col min="13574" max="13574" width="23.75" style="53" customWidth="1"/>
    <col min="13575" max="13577" width="8.5" style="53" customWidth="1"/>
    <col min="13578" max="13824" width="9" style="53"/>
    <col min="13825" max="13825" width="32.75" style="53" customWidth="1"/>
    <col min="13826" max="13829" width="8.5" style="53" customWidth="1"/>
    <col min="13830" max="13830" width="23.75" style="53" customWidth="1"/>
    <col min="13831" max="13833" width="8.5" style="53" customWidth="1"/>
    <col min="13834" max="14080" width="9" style="53"/>
    <col min="14081" max="14081" width="32.75" style="53" customWidth="1"/>
    <col min="14082" max="14085" width="8.5" style="53" customWidth="1"/>
    <col min="14086" max="14086" width="23.75" style="53" customWidth="1"/>
    <col min="14087" max="14089" width="8.5" style="53" customWidth="1"/>
    <col min="14090" max="14336" width="9" style="53"/>
    <col min="14337" max="14337" width="32.75" style="53" customWidth="1"/>
    <col min="14338" max="14341" width="8.5" style="53" customWidth="1"/>
    <col min="14342" max="14342" width="23.75" style="53" customWidth="1"/>
    <col min="14343" max="14345" width="8.5" style="53" customWidth="1"/>
    <col min="14346" max="14592" width="9" style="53"/>
    <col min="14593" max="14593" width="32.75" style="53" customWidth="1"/>
    <col min="14594" max="14597" width="8.5" style="53" customWidth="1"/>
    <col min="14598" max="14598" width="23.75" style="53" customWidth="1"/>
    <col min="14599" max="14601" width="8.5" style="53" customWidth="1"/>
    <col min="14602" max="14848" width="9" style="53"/>
    <col min="14849" max="14849" width="32.75" style="53" customWidth="1"/>
    <col min="14850" max="14853" width="8.5" style="53" customWidth="1"/>
    <col min="14854" max="14854" width="23.75" style="53" customWidth="1"/>
    <col min="14855" max="14857" width="8.5" style="53" customWidth="1"/>
    <col min="14858" max="15104" width="9" style="53"/>
    <col min="15105" max="15105" width="32.75" style="53" customWidth="1"/>
    <col min="15106" max="15109" width="8.5" style="53" customWidth="1"/>
    <col min="15110" max="15110" width="23.75" style="53" customWidth="1"/>
    <col min="15111" max="15113" width="8.5" style="53" customWidth="1"/>
    <col min="15114" max="15360" width="9" style="53"/>
    <col min="15361" max="15361" width="32.75" style="53" customWidth="1"/>
    <col min="15362" max="15365" width="8.5" style="53" customWidth="1"/>
    <col min="15366" max="15366" width="23.75" style="53" customWidth="1"/>
    <col min="15367" max="15369" width="8.5" style="53" customWidth="1"/>
    <col min="15370" max="15616" width="9" style="53"/>
    <col min="15617" max="15617" width="32.75" style="53" customWidth="1"/>
    <col min="15618" max="15621" width="8.5" style="53" customWidth="1"/>
    <col min="15622" max="15622" width="23.75" style="53" customWidth="1"/>
    <col min="15623" max="15625" width="8.5" style="53" customWidth="1"/>
    <col min="15626" max="15872" width="9" style="53"/>
    <col min="15873" max="15873" width="32.75" style="53" customWidth="1"/>
    <col min="15874" max="15877" width="8.5" style="53" customWidth="1"/>
    <col min="15878" max="15878" width="23.75" style="53" customWidth="1"/>
    <col min="15879" max="15881" width="8.5" style="53" customWidth="1"/>
    <col min="15882" max="16128" width="9" style="53"/>
    <col min="16129" max="16129" width="32.75" style="53" customWidth="1"/>
    <col min="16130" max="16133" width="8.5" style="53" customWidth="1"/>
    <col min="16134" max="16134" width="23.75" style="53" customWidth="1"/>
    <col min="16135" max="16137" width="8.5" style="53" customWidth="1"/>
    <col min="16138" max="16384" width="9" style="53"/>
  </cols>
  <sheetData>
    <row r="1" spans="1:20" ht="108" customHeight="1" x14ac:dyDescent="0.2">
      <c r="A1" s="52"/>
      <c r="B1" s="271" t="s">
        <v>356</v>
      </c>
      <c r="C1" s="272"/>
      <c r="D1" s="272"/>
      <c r="E1" s="272"/>
      <c r="F1" s="272"/>
      <c r="G1" s="272"/>
      <c r="H1" s="272"/>
      <c r="I1" s="272"/>
    </row>
    <row r="2" spans="1:20" ht="38.25" customHeight="1" x14ac:dyDescent="0.2">
      <c r="A2" s="273" t="s">
        <v>357</v>
      </c>
      <c r="B2" s="273"/>
      <c r="C2" s="273"/>
      <c r="D2" s="273"/>
      <c r="E2" s="273"/>
      <c r="F2" s="273"/>
      <c r="G2" s="273"/>
      <c r="H2" s="273"/>
      <c r="I2" s="273"/>
    </row>
    <row r="3" spans="1:20" ht="21" customHeight="1" x14ac:dyDescent="0.2">
      <c r="A3" s="274"/>
      <c r="B3" s="274"/>
      <c r="C3" s="274"/>
      <c r="D3" s="274"/>
      <c r="E3" s="274"/>
      <c r="F3" s="274"/>
      <c r="G3" s="274"/>
      <c r="H3" s="274"/>
      <c r="I3" s="274"/>
    </row>
    <row r="4" spans="1:20" ht="15.75" customHeight="1" x14ac:dyDescent="0.2">
      <c r="A4" s="54" t="s">
        <v>358</v>
      </c>
      <c r="B4" s="275" t="s">
        <v>358</v>
      </c>
      <c r="C4" s="276"/>
      <c r="D4" s="276"/>
      <c r="E4" s="276"/>
      <c r="F4" s="277" t="s">
        <v>359</v>
      </c>
      <c r="G4" s="278"/>
      <c r="H4" s="278"/>
      <c r="I4" s="279"/>
      <c r="K4" s="55"/>
    </row>
    <row r="5" spans="1:20" s="57" customFormat="1" ht="25.5" customHeight="1" x14ac:dyDescent="0.2">
      <c r="A5" s="56" t="s">
        <v>360</v>
      </c>
      <c r="B5" s="277" t="s">
        <v>361</v>
      </c>
      <c r="C5" s="278"/>
      <c r="D5" s="278"/>
      <c r="E5" s="278"/>
      <c r="F5" s="277" t="s">
        <v>362</v>
      </c>
      <c r="G5" s="278"/>
      <c r="H5" s="278"/>
      <c r="I5" s="279"/>
    </row>
    <row r="6" spans="1:20" x14ac:dyDescent="0.2">
      <c r="A6" s="56" t="s">
        <v>363</v>
      </c>
      <c r="B6" s="277" t="s">
        <v>364</v>
      </c>
      <c r="C6" s="278"/>
      <c r="D6" s="278"/>
      <c r="E6" s="278"/>
      <c r="F6" s="277" t="s">
        <v>365</v>
      </c>
      <c r="G6" s="278"/>
      <c r="H6" s="278"/>
      <c r="I6" s="279"/>
    </row>
    <row r="7" spans="1:20" ht="25.5" x14ac:dyDescent="0.2">
      <c r="A7" s="56" t="s">
        <v>366</v>
      </c>
      <c r="B7" s="277" t="s">
        <v>367</v>
      </c>
      <c r="C7" s="278"/>
      <c r="D7" s="278"/>
      <c r="E7" s="278"/>
      <c r="F7" s="277" t="s">
        <v>368</v>
      </c>
      <c r="G7" s="278"/>
      <c r="H7" s="278"/>
      <c r="I7" s="279"/>
    </row>
    <row r="8" spans="1:20" s="58" customFormat="1" ht="25.5" customHeight="1" x14ac:dyDescent="0.2">
      <c r="A8" s="280" t="s">
        <v>369</v>
      </c>
      <c r="B8" s="281"/>
      <c r="C8" s="281"/>
      <c r="D8" s="281"/>
      <c r="E8" s="281"/>
      <c r="F8" s="281"/>
      <c r="G8" s="281"/>
      <c r="H8" s="281"/>
      <c r="I8" s="282"/>
      <c r="K8" s="59"/>
    </row>
    <row r="9" spans="1:20" s="60" customFormat="1" ht="21" customHeight="1" x14ac:dyDescent="0.2">
      <c r="A9" s="270"/>
      <c r="B9" s="270"/>
      <c r="C9" s="270"/>
      <c r="D9" s="270"/>
      <c r="E9" s="270"/>
      <c r="F9" s="270"/>
      <c r="G9" s="270"/>
      <c r="H9" s="270"/>
      <c r="I9" s="270"/>
      <c r="J9" s="53"/>
      <c r="K9" s="53"/>
      <c r="L9" s="53"/>
      <c r="M9" s="53"/>
      <c r="N9" s="53"/>
      <c r="O9" s="53"/>
      <c r="P9" s="53"/>
      <c r="Q9" s="53"/>
      <c r="R9" s="53"/>
      <c r="S9" s="53"/>
      <c r="T9" s="53"/>
    </row>
    <row r="10" spans="1:20" ht="12.75" customHeight="1" x14ac:dyDescent="0.2">
      <c r="A10" s="259" t="s">
        <v>370</v>
      </c>
      <c r="B10" s="259"/>
      <c r="C10" s="259"/>
      <c r="D10" s="259"/>
      <c r="E10" s="259"/>
      <c r="F10" s="259"/>
      <c r="G10" s="259"/>
      <c r="H10" s="259"/>
      <c r="I10" s="259"/>
    </row>
    <row r="11" spans="1:20" ht="12.75" customHeight="1" x14ac:dyDescent="0.2">
      <c r="A11" s="259"/>
      <c r="B11" s="259"/>
      <c r="C11" s="259"/>
      <c r="D11" s="259"/>
      <c r="E11" s="259"/>
      <c r="F11" s="259"/>
      <c r="G11" s="259"/>
      <c r="H11" s="259"/>
      <c r="I11" s="259"/>
    </row>
    <row r="12" spans="1:20" s="60" customFormat="1" ht="21" customHeight="1" x14ac:dyDescent="0.2">
      <c r="A12" s="268"/>
      <c r="B12" s="268"/>
      <c r="C12" s="268"/>
      <c r="D12" s="268"/>
      <c r="E12" s="268"/>
      <c r="F12" s="268"/>
      <c r="G12" s="268"/>
      <c r="H12" s="268"/>
      <c r="I12" s="268"/>
      <c r="J12" s="53"/>
      <c r="K12" s="53"/>
      <c r="L12" s="53"/>
      <c r="M12" s="53"/>
      <c r="N12" s="53"/>
      <c r="O12" s="53"/>
      <c r="P12" s="53"/>
      <c r="Q12" s="53"/>
      <c r="R12" s="53"/>
      <c r="S12" s="53"/>
      <c r="T12" s="53"/>
    </row>
    <row r="13" spans="1:20" s="62" customFormat="1" ht="18" customHeight="1" x14ac:dyDescent="0.25">
      <c r="A13" s="61" t="s">
        <v>371</v>
      </c>
      <c r="B13" s="269" t="s">
        <v>372</v>
      </c>
      <c r="C13" s="269"/>
      <c r="D13" s="269" t="s">
        <v>373</v>
      </c>
      <c r="E13" s="269"/>
      <c r="F13" s="269" t="s">
        <v>374</v>
      </c>
      <c r="G13" s="269"/>
      <c r="H13" s="269" t="s">
        <v>375</v>
      </c>
      <c r="I13" s="269"/>
    </row>
    <row r="14" spans="1:20" ht="15.75" customHeight="1" x14ac:dyDescent="0.2">
      <c r="A14" s="63" t="s">
        <v>376</v>
      </c>
      <c r="B14" s="64" t="s">
        <v>377</v>
      </c>
      <c r="C14" s="64" t="s">
        <v>378</v>
      </c>
      <c r="D14" s="64" t="s">
        <v>377</v>
      </c>
      <c r="E14" s="64" t="s">
        <v>378</v>
      </c>
      <c r="F14" s="64" t="s">
        <v>377</v>
      </c>
      <c r="G14" s="64" t="s">
        <v>378</v>
      </c>
      <c r="H14" s="64" t="s">
        <v>377</v>
      </c>
      <c r="I14" s="64" t="s">
        <v>378</v>
      </c>
    </row>
    <row r="15" spans="1:20" ht="15" customHeight="1" x14ac:dyDescent="0.2">
      <c r="A15" s="65" t="s">
        <v>379</v>
      </c>
      <c r="B15" s="66">
        <v>0.03</v>
      </c>
      <c r="C15" s="66">
        <v>6.1600000000000002E-2</v>
      </c>
      <c r="D15" s="66">
        <v>5.5E-2</v>
      </c>
      <c r="E15" s="66">
        <v>8.9599999999999999E-2</v>
      </c>
      <c r="F15" s="66">
        <v>0.04</v>
      </c>
      <c r="G15" s="66">
        <v>7.3999999999999996E-2</v>
      </c>
      <c r="H15" s="67">
        <v>0.04</v>
      </c>
      <c r="I15" s="67">
        <v>7.3999999999999996E-2</v>
      </c>
    </row>
    <row r="16" spans="1:20" ht="15.75" customHeight="1" x14ac:dyDescent="0.2">
      <c r="A16" s="63" t="s">
        <v>380</v>
      </c>
      <c r="B16" s="262">
        <v>5.8999999999999999E-3</v>
      </c>
      <c r="C16" s="262"/>
      <c r="D16" s="262">
        <v>1.3899999999999999E-2</v>
      </c>
      <c r="E16" s="262"/>
      <c r="F16" s="262">
        <v>1.23E-2</v>
      </c>
      <c r="G16" s="262"/>
      <c r="H16" s="263">
        <v>1.23E-2</v>
      </c>
      <c r="I16" s="267"/>
    </row>
    <row r="17" spans="1:12" ht="15.75" customHeight="1" x14ac:dyDescent="0.2">
      <c r="A17" s="63" t="s">
        <v>381</v>
      </c>
      <c r="B17" s="262">
        <v>8.0000000000000002E-3</v>
      </c>
      <c r="C17" s="262"/>
      <c r="D17" s="262">
        <v>0.01</v>
      </c>
      <c r="E17" s="262"/>
      <c r="F17" s="262">
        <v>8.0000000000000002E-3</v>
      </c>
      <c r="G17" s="262"/>
      <c r="H17" s="263">
        <v>8.0000000000000002E-3</v>
      </c>
      <c r="I17" s="267"/>
    </row>
    <row r="18" spans="1:12" ht="15.75" customHeight="1" x14ac:dyDescent="0.2">
      <c r="A18" s="68" t="s">
        <v>382</v>
      </c>
      <c r="B18" s="262">
        <v>9.7000000000000003E-3</v>
      </c>
      <c r="C18" s="262"/>
      <c r="D18" s="262">
        <v>1.2699999999999999E-2</v>
      </c>
      <c r="E18" s="262"/>
      <c r="F18" s="262">
        <v>1.2699999999999999E-2</v>
      </c>
      <c r="G18" s="262"/>
      <c r="H18" s="263">
        <v>1.2699999999999999E-2</v>
      </c>
      <c r="I18" s="263"/>
    </row>
    <row r="19" spans="1:12" ht="15.75" customHeight="1" x14ac:dyDescent="0.2">
      <c r="A19" s="69" t="s">
        <v>383</v>
      </c>
      <c r="B19" s="264">
        <v>4.65E-2</v>
      </c>
      <c r="C19" s="264"/>
      <c r="D19" s="264">
        <v>8.6499999999999994E-2</v>
      </c>
      <c r="E19" s="264"/>
      <c r="F19" s="264">
        <v>5.3999999999999999E-2</v>
      </c>
      <c r="G19" s="264"/>
      <c r="H19" s="265">
        <f>SUM(H20:I23)</f>
        <v>7.6499999999999999E-2</v>
      </c>
      <c r="I19" s="266"/>
      <c r="L19" s="70">
        <f>H25</f>
        <v>0.2487</v>
      </c>
    </row>
    <row r="20" spans="1:12" ht="15.75" customHeight="1" x14ac:dyDescent="0.2">
      <c r="A20" s="71" t="s">
        <v>384</v>
      </c>
      <c r="B20" s="262">
        <v>0.01</v>
      </c>
      <c r="C20" s="262"/>
      <c r="D20" s="262">
        <v>0.05</v>
      </c>
      <c r="E20" s="262"/>
      <c r="F20" s="262">
        <v>0.03</v>
      </c>
      <c r="G20" s="262"/>
      <c r="H20" s="263">
        <v>0.04</v>
      </c>
      <c r="I20" s="263"/>
    </row>
    <row r="21" spans="1:12" ht="15.75" customHeight="1" x14ac:dyDescent="0.2">
      <c r="A21" s="71" t="s">
        <v>385</v>
      </c>
      <c r="B21" s="262">
        <v>6.4999999999999997E-3</v>
      </c>
      <c r="C21" s="262"/>
      <c r="D21" s="262">
        <v>6.4999999999999997E-3</v>
      </c>
      <c r="E21" s="262"/>
      <c r="F21" s="262">
        <v>6.4999999999999997E-3</v>
      </c>
      <c r="G21" s="262"/>
      <c r="H21" s="263">
        <v>6.4999999999999997E-3</v>
      </c>
      <c r="I21" s="263"/>
    </row>
    <row r="22" spans="1:12" ht="15.75" customHeight="1" x14ac:dyDescent="0.2">
      <c r="A22" s="71" t="s">
        <v>386</v>
      </c>
      <c r="B22" s="262">
        <v>0.03</v>
      </c>
      <c r="C22" s="262"/>
      <c r="D22" s="262">
        <v>0.03</v>
      </c>
      <c r="E22" s="262"/>
      <c r="F22" s="262">
        <v>0.03</v>
      </c>
      <c r="G22" s="262"/>
      <c r="H22" s="263">
        <v>0.03</v>
      </c>
      <c r="I22" s="263"/>
    </row>
    <row r="23" spans="1:12" ht="15.75" customHeight="1" x14ac:dyDescent="0.2">
      <c r="A23" s="71" t="s">
        <v>387</v>
      </c>
      <c r="B23" s="262"/>
      <c r="C23" s="262"/>
      <c r="D23" s="262">
        <v>4.4999999999999998E-2</v>
      </c>
      <c r="E23" s="262"/>
      <c r="F23" s="262"/>
      <c r="G23" s="262"/>
      <c r="H23" s="263">
        <v>0</v>
      </c>
      <c r="I23" s="263"/>
    </row>
    <row r="24" spans="1:12" ht="15.75" customHeight="1" x14ac:dyDescent="0.2">
      <c r="A24" s="72"/>
      <c r="B24" s="73"/>
      <c r="C24" s="73"/>
      <c r="D24" s="73"/>
      <c r="E24" s="73"/>
      <c r="F24" s="73"/>
      <c r="G24" s="73"/>
      <c r="H24" s="74"/>
      <c r="I24" s="74"/>
    </row>
    <row r="25" spans="1:12" ht="39" customHeight="1" x14ac:dyDescent="0.2">
      <c r="A25" s="254" t="s">
        <v>388</v>
      </c>
      <c r="B25" s="255"/>
      <c r="C25" s="255"/>
      <c r="D25" s="255"/>
      <c r="E25" s="255"/>
      <c r="F25" s="255"/>
      <c r="G25" s="256"/>
      <c r="H25" s="257">
        <f>TRUNC(((1+H29+H30+H31)*(1+H32)*(1+H33))/(1-H34)-1,4)</f>
        <v>0.2487</v>
      </c>
      <c r="I25" s="257"/>
      <c r="J25" s="70">
        <f>H25</f>
        <v>0.2487</v>
      </c>
      <c r="K25" s="75"/>
    </row>
    <row r="26" spans="1:12" ht="21.75" customHeight="1" x14ac:dyDescent="0.2">
      <c r="A26" s="258"/>
      <c r="B26" s="258"/>
      <c r="C26" s="258"/>
      <c r="D26" s="258"/>
      <c r="E26" s="258"/>
      <c r="F26" s="258"/>
      <c r="G26" s="258"/>
      <c r="H26" s="258"/>
      <c r="I26" s="258"/>
    </row>
    <row r="27" spans="1:12" ht="18" customHeight="1" x14ac:dyDescent="0.2">
      <c r="A27" s="259" t="s">
        <v>389</v>
      </c>
      <c r="B27" s="259"/>
      <c r="C27" s="259"/>
      <c r="D27" s="259"/>
      <c r="E27" s="259"/>
      <c r="F27" s="259"/>
      <c r="G27" s="259"/>
      <c r="H27" s="259"/>
      <c r="I27" s="259"/>
    </row>
    <row r="28" spans="1:12" ht="18" customHeight="1" x14ac:dyDescent="0.2">
      <c r="A28" s="260" t="s">
        <v>390</v>
      </c>
      <c r="B28" s="260"/>
      <c r="C28" s="260"/>
      <c r="D28" s="260"/>
      <c r="E28" s="260"/>
      <c r="F28" s="260"/>
      <c r="G28" s="260"/>
      <c r="H28" s="261" t="s">
        <v>375</v>
      </c>
      <c r="I28" s="261"/>
    </row>
    <row r="29" spans="1:12" ht="18" customHeight="1" x14ac:dyDescent="0.2">
      <c r="A29" s="248" t="s">
        <v>361</v>
      </c>
      <c r="B29" s="248"/>
      <c r="C29" s="248"/>
      <c r="D29" s="248"/>
      <c r="E29" s="248"/>
      <c r="F29" s="248"/>
      <c r="G29" s="248"/>
      <c r="H29" s="249">
        <f>H15</f>
        <v>0.04</v>
      </c>
      <c r="I29" s="249"/>
    </row>
    <row r="30" spans="1:12" ht="18" customHeight="1" x14ac:dyDescent="0.2">
      <c r="A30" s="250" t="s">
        <v>391</v>
      </c>
      <c r="B30" s="250"/>
      <c r="C30" s="250"/>
      <c r="D30" s="250"/>
      <c r="E30" s="250"/>
      <c r="F30" s="250"/>
      <c r="G30" s="250"/>
      <c r="H30" s="249">
        <f>H17</f>
        <v>8.0000000000000002E-3</v>
      </c>
      <c r="I30" s="249"/>
    </row>
    <row r="31" spans="1:12" ht="17.25" customHeight="1" x14ac:dyDescent="0.2">
      <c r="A31" s="250" t="s">
        <v>367</v>
      </c>
      <c r="B31" s="250"/>
      <c r="C31" s="250"/>
      <c r="D31" s="250"/>
      <c r="E31" s="250"/>
      <c r="F31" s="250"/>
      <c r="G31" s="250"/>
      <c r="H31" s="249">
        <f>H18</f>
        <v>1.2699999999999999E-2</v>
      </c>
      <c r="I31" s="249"/>
    </row>
    <row r="32" spans="1:12" ht="18" customHeight="1" x14ac:dyDescent="0.2">
      <c r="A32" s="248" t="s">
        <v>362</v>
      </c>
      <c r="B32" s="248"/>
      <c r="C32" s="248"/>
      <c r="D32" s="248"/>
      <c r="E32" s="248"/>
      <c r="F32" s="248"/>
      <c r="G32" s="248"/>
      <c r="H32" s="249">
        <f>H16</f>
        <v>1.23E-2</v>
      </c>
      <c r="I32" s="249"/>
    </row>
    <row r="33" spans="1:10" ht="18" customHeight="1" x14ac:dyDescent="0.2">
      <c r="A33" s="250" t="s">
        <v>365</v>
      </c>
      <c r="B33" s="250"/>
      <c r="C33" s="250"/>
      <c r="D33" s="250"/>
      <c r="E33" s="250"/>
      <c r="F33" s="250"/>
      <c r="G33" s="250"/>
      <c r="H33" s="249">
        <f>I15</f>
        <v>7.3999999999999996E-2</v>
      </c>
      <c r="I33" s="249"/>
    </row>
    <row r="34" spans="1:10" ht="16.5" customHeight="1" x14ac:dyDescent="0.2">
      <c r="A34" s="248" t="s">
        <v>368</v>
      </c>
      <c r="B34" s="248"/>
      <c r="C34" s="248"/>
      <c r="D34" s="248"/>
      <c r="E34" s="248"/>
      <c r="F34" s="248"/>
      <c r="G34" s="248"/>
      <c r="H34" s="249">
        <f>H19</f>
        <v>7.6499999999999999E-2</v>
      </c>
      <c r="I34" s="249"/>
    </row>
    <row r="35" spans="1:10" ht="16.5" customHeight="1" x14ac:dyDescent="0.2">
      <c r="A35" s="251"/>
      <c r="B35" s="251"/>
      <c r="C35" s="251"/>
      <c r="D35" s="251"/>
      <c r="E35" s="251"/>
      <c r="F35" s="251"/>
      <c r="G35" s="251"/>
      <c r="H35" s="251"/>
      <c r="I35" s="251"/>
    </row>
    <row r="36" spans="1:10" ht="16.5" customHeight="1" x14ac:dyDescent="0.2">
      <c r="A36" s="252" t="s">
        <v>392</v>
      </c>
      <c r="B36" s="252"/>
      <c r="C36" s="252"/>
      <c r="D36" s="252"/>
      <c r="E36" s="252"/>
      <c r="F36" s="252"/>
      <c r="G36" s="252"/>
      <c r="H36" s="252"/>
      <c r="I36" s="252"/>
    </row>
    <row r="37" spans="1:10" ht="16.5" customHeight="1" x14ac:dyDescent="0.2">
      <c r="A37" s="76"/>
      <c r="B37" s="76"/>
      <c r="C37" s="76"/>
      <c r="D37" s="76"/>
      <c r="E37" s="76"/>
      <c r="F37" s="76"/>
      <c r="G37" s="76"/>
      <c r="H37" s="76"/>
      <c r="I37" s="76"/>
    </row>
    <row r="38" spans="1:10" ht="17.25" customHeight="1" x14ac:dyDescent="0.2">
      <c r="A38" s="77" t="s">
        <v>393</v>
      </c>
      <c r="B38" s="76"/>
      <c r="C38" s="76"/>
      <c r="D38" s="76"/>
      <c r="E38" s="76"/>
      <c r="F38" s="76"/>
      <c r="G38" s="76"/>
      <c r="H38" s="76"/>
      <c r="I38" s="76"/>
    </row>
    <row r="39" spans="1:10" ht="30.75" customHeight="1" x14ac:dyDescent="0.2">
      <c r="A39" s="253" t="s">
        <v>394</v>
      </c>
      <c r="B39" s="253"/>
      <c r="C39" s="253"/>
      <c r="D39" s="253"/>
      <c r="E39" s="253"/>
      <c r="F39" s="253"/>
      <c r="G39" s="253"/>
      <c r="H39" s="253"/>
      <c r="I39" s="253"/>
      <c r="J39" s="253"/>
    </row>
    <row r="40" spans="1:10" ht="55.5" customHeight="1" x14ac:dyDescent="0.2">
      <c r="A40" s="253" t="s">
        <v>395</v>
      </c>
      <c r="B40" s="253"/>
      <c r="C40" s="253"/>
      <c r="D40" s="253"/>
      <c r="E40" s="253"/>
      <c r="F40" s="253"/>
      <c r="G40" s="253"/>
      <c r="H40" s="253"/>
      <c r="I40" s="76"/>
    </row>
    <row r="41" spans="1:10" ht="30" customHeight="1" x14ac:dyDescent="0.2">
      <c r="A41" s="253" t="s">
        <v>396</v>
      </c>
      <c r="B41" s="253"/>
      <c r="C41" s="253"/>
      <c r="D41" s="253"/>
      <c r="E41" s="253"/>
      <c r="F41" s="253"/>
      <c r="G41" s="253"/>
      <c r="H41" s="253"/>
      <c r="I41" s="253"/>
      <c r="J41" s="253"/>
    </row>
    <row r="42" spans="1:10" s="57" customFormat="1" ht="21.75" customHeight="1" x14ac:dyDescent="0.2">
      <c r="A42" s="246" t="s">
        <v>397</v>
      </c>
      <c r="B42" s="246"/>
      <c r="C42" s="246"/>
      <c r="D42" s="246"/>
      <c r="E42" s="78"/>
      <c r="F42" s="79"/>
      <c r="G42" s="79"/>
      <c r="H42" s="79"/>
      <c r="I42" s="79"/>
      <c r="J42" s="79"/>
    </row>
    <row r="43" spans="1:10" ht="16.5" customHeight="1" x14ac:dyDescent="0.2">
      <c r="A43" s="246" t="s">
        <v>398</v>
      </c>
      <c r="B43" s="246"/>
      <c r="C43" s="246"/>
      <c r="D43" s="246"/>
      <c r="E43" s="76"/>
      <c r="F43" s="76"/>
      <c r="G43" s="76"/>
      <c r="H43" s="76"/>
      <c r="I43" s="76"/>
    </row>
    <row r="44" spans="1:10" ht="16.5" customHeight="1" x14ac:dyDescent="0.2">
      <c r="A44" s="80"/>
      <c r="B44" s="80"/>
      <c r="C44" s="80"/>
      <c r="D44" s="80"/>
      <c r="E44" s="76"/>
      <c r="F44" s="76"/>
      <c r="G44" s="76"/>
      <c r="H44" s="76"/>
      <c r="I44" s="76"/>
    </row>
    <row r="45" spans="1:10" ht="15" customHeight="1" x14ac:dyDescent="0.2">
      <c r="A45" s="228" t="s">
        <v>399</v>
      </c>
      <c r="B45" s="228"/>
      <c r="C45" s="228"/>
      <c r="D45" s="228"/>
      <c r="E45" s="228"/>
      <c r="F45" s="228"/>
      <c r="G45" s="228"/>
      <c r="H45" s="228"/>
      <c r="I45" s="228"/>
    </row>
    <row r="46" spans="1:10" ht="15" x14ac:dyDescent="0.2">
      <c r="A46" s="229" t="s">
        <v>400</v>
      </c>
      <c r="B46" s="229"/>
      <c r="C46" s="229"/>
      <c r="D46" s="229"/>
      <c r="E46" s="229"/>
      <c r="F46" s="229"/>
      <c r="G46" s="229"/>
      <c r="H46" s="229"/>
      <c r="I46" s="229"/>
    </row>
    <row r="47" spans="1:10" ht="15" x14ac:dyDescent="0.2">
      <c r="A47" s="229" t="s">
        <v>401</v>
      </c>
      <c r="B47" s="229"/>
      <c r="C47" s="229"/>
      <c r="D47" s="229"/>
      <c r="E47" s="229"/>
      <c r="F47" s="229"/>
      <c r="G47" s="229"/>
      <c r="H47" s="229"/>
      <c r="I47" s="229"/>
    </row>
    <row r="48" spans="1:10" x14ac:dyDescent="0.2">
      <c r="A48" s="247"/>
      <c r="B48" s="247"/>
      <c r="C48" s="247"/>
      <c r="D48" s="247"/>
      <c r="E48" s="247"/>
      <c r="F48" s="247"/>
      <c r="G48" s="247"/>
      <c r="H48" s="247"/>
      <c r="I48" s="247"/>
    </row>
  </sheetData>
  <sheetProtection password="CC3D" sheet="1" objects="1" scenarios="1" selectLockedCells="1"/>
  <mergeCells count="80">
    <mergeCell ref="A9:I9"/>
    <mergeCell ref="B1:I1"/>
    <mergeCell ref="A2:I2"/>
    <mergeCell ref="A3:I3"/>
    <mergeCell ref="B4:E4"/>
    <mergeCell ref="F4:I4"/>
    <mergeCell ref="B5:E5"/>
    <mergeCell ref="F5:I5"/>
    <mergeCell ref="B6:E6"/>
    <mergeCell ref="F6:I6"/>
    <mergeCell ref="B7:E7"/>
    <mergeCell ref="F7:I7"/>
    <mergeCell ref="A8:I8"/>
    <mergeCell ref="A10:I11"/>
    <mergeCell ref="A12:I12"/>
    <mergeCell ref="B13:C13"/>
    <mergeCell ref="D13:E13"/>
    <mergeCell ref="F13:G13"/>
    <mergeCell ref="H13:I13"/>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A25:G25"/>
    <mergeCell ref="H25:I25"/>
    <mergeCell ref="A26:I26"/>
    <mergeCell ref="A27:I27"/>
    <mergeCell ref="A28:G28"/>
    <mergeCell ref="H28:I28"/>
    <mergeCell ref="A29:G29"/>
    <mergeCell ref="H29:I29"/>
    <mergeCell ref="A30:G30"/>
    <mergeCell ref="H30:I30"/>
    <mergeCell ref="A31:G31"/>
    <mergeCell ref="H31:I31"/>
    <mergeCell ref="A42:D42"/>
    <mergeCell ref="A32:G32"/>
    <mergeCell ref="H32:I32"/>
    <mergeCell ref="A33:G33"/>
    <mergeCell ref="H33:I33"/>
    <mergeCell ref="A34:G34"/>
    <mergeCell ref="H34:I34"/>
    <mergeCell ref="A35:I35"/>
    <mergeCell ref="A36:I36"/>
    <mergeCell ref="A39:J39"/>
    <mergeCell ref="A40:H40"/>
    <mergeCell ref="A41:J41"/>
    <mergeCell ref="A43:D43"/>
    <mergeCell ref="A45:I45"/>
    <mergeCell ref="A46:I46"/>
    <mergeCell ref="A47:I47"/>
    <mergeCell ref="A48:I48"/>
  </mergeCells>
  <pageMargins left="0.51181102362204722" right="0.51181102362204722" top="0.78740157480314965" bottom="0.78740157480314965" header="0.31496062992125984" footer="0.31496062992125984"/>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topLeftCell="A21" workbookViewId="0">
      <selection activeCell="A47" sqref="A47:I47"/>
    </sheetView>
  </sheetViews>
  <sheetFormatPr defaultRowHeight="12.75" x14ac:dyDescent="0.2"/>
  <cols>
    <col min="1" max="1" width="41.75" style="53" customWidth="1"/>
    <col min="2" max="3" width="8.5" style="53" customWidth="1"/>
    <col min="4" max="4" width="9.375" style="53" customWidth="1"/>
    <col min="5" max="5" width="8.5" style="53" customWidth="1"/>
    <col min="6" max="6" width="28.875" style="53" customWidth="1"/>
    <col min="7" max="9" width="8.5" style="53" customWidth="1"/>
    <col min="10" max="10" width="10.75" style="53" hidden="1" customWidth="1"/>
    <col min="11" max="11" width="19.25" style="53" customWidth="1"/>
    <col min="12" max="12" width="0.625" style="53" customWidth="1"/>
    <col min="13" max="256" width="9" style="53"/>
    <col min="257" max="257" width="32.75" style="53" customWidth="1"/>
    <col min="258" max="261" width="8.5" style="53" customWidth="1"/>
    <col min="262" max="262" width="23.75" style="53" customWidth="1"/>
    <col min="263" max="265" width="8.5" style="53" customWidth="1"/>
    <col min="266" max="512" width="9" style="53"/>
    <col min="513" max="513" width="32.75" style="53" customWidth="1"/>
    <col min="514" max="517" width="8.5" style="53" customWidth="1"/>
    <col min="518" max="518" width="23.75" style="53" customWidth="1"/>
    <col min="519" max="521" width="8.5" style="53" customWidth="1"/>
    <col min="522" max="768" width="9" style="53"/>
    <col min="769" max="769" width="32.75" style="53" customWidth="1"/>
    <col min="770" max="773" width="8.5" style="53" customWidth="1"/>
    <col min="774" max="774" width="23.75" style="53" customWidth="1"/>
    <col min="775" max="777" width="8.5" style="53" customWidth="1"/>
    <col min="778" max="1024" width="9" style="53"/>
    <col min="1025" max="1025" width="32.75" style="53" customWidth="1"/>
    <col min="1026" max="1029" width="8.5" style="53" customWidth="1"/>
    <col min="1030" max="1030" width="23.75" style="53" customWidth="1"/>
    <col min="1031" max="1033" width="8.5" style="53" customWidth="1"/>
    <col min="1034" max="1280" width="9" style="53"/>
    <col min="1281" max="1281" width="32.75" style="53" customWidth="1"/>
    <col min="1282" max="1285" width="8.5" style="53" customWidth="1"/>
    <col min="1286" max="1286" width="23.75" style="53" customWidth="1"/>
    <col min="1287" max="1289" width="8.5" style="53" customWidth="1"/>
    <col min="1290" max="1536" width="9" style="53"/>
    <col min="1537" max="1537" width="32.75" style="53" customWidth="1"/>
    <col min="1538" max="1541" width="8.5" style="53" customWidth="1"/>
    <col min="1542" max="1542" width="23.75" style="53" customWidth="1"/>
    <col min="1543" max="1545" width="8.5" style="53" customWidth="1"/>
    <col min="1546" max="1792" width="9" style="53"/>
    <col min="1793" max="1793" width="32.75" style="53" customWidth="1"/>
    <col min="1794" max="1797" width="8.5" style="53" customWidth="1"/>
    <col min="1798" max="1798" width="23.75" style="53" customWidth="1"/>
    <col min="1799" max="1801" width="8.5" style="53" customWidth="1"/>
    <col min="1802" max="2048" width="9" style="53"/>
    <col min="2049" max="2049" width="32.75" style="53" customWidth="1"/>
    <col min="2050" max="2053" width="8.5" style="53" customWidth="1"/>
    <col min="2054" max="2054" width="23.75" style="53" customWidth="1"/>
    <col min="2055" max="2057" width="8.5" style="53" customWidth="1"/>
    <col min="2058" max="2304" width="9" style="53"/>
    <col min="2305" max="2305" width="32.75" style="53" customWidth="1"/>
    <col min="2306" max="2309" width="8.5" style="53" customWidth="1"/>
    <col min="2310" max="2310" width="23.75" style="53" customWidth="1"/>
    <col min="2311" max="2313" width="8.5" style="53" customWidth="1"/>
    <col min="2314" max="2560" width="9" style="53"/>
    <col min="2561" max="2561" width="32.75" style="53" customWidth="1"/>
    <col min="2562" max="2565" width="8.5" style="53" customWidth="1"/>
    <col min="2566" max="2566" width="23.75" style="53" customWidth="1"/>
    <col min="2567" max="2569" width="8.5" style="53" customWidth="1"/>
    <col min="2570" max="2816" width="9" style="53"/>
    <col min="2817" max="2817" width="32.75" style="53" customWidth="1"/>
    <col min="2818" max="2821" width="8.5" style="53" customWidth="1"/>
    <col min="2822" max="2822" width="23.75" style="53" customWidth="1"/>
    <col min="2823" max="2825" width="8.5" style="53" customWidth="1"/>
    <col min="2826" max="3072" width="9" style="53"/>
    <col min="3073" max="3073" width="32.75" style="53" customWidth="1"/>
    <col min="3074" max="3077" width="8.5" style="53" customWidth="1"/>
    <col min="3078" max="3078" width="23.75" style="53" customWidth="1"/>
    <col min="3079" max="3081" width="8.5" style="53" customWidth="1"/>
    <col min="3082" max="3328" width="9" style="53"/>
    <col min="3329" max="3329" width="32.75" style="53" customWidth="1"/>
    <col min="3330" max="3333" width="8.5" style="53" customWidth="1"/>
    <col min="3334" max="3334" width="23.75" style="53" customWidth="1"/>
    <col min="3335" max="3337" width="8.5" style="53" customWidth="1"/>
    <col min="3338" max="3584" width="9" style="53"/>
    <col min="3585" max="3585" width="32.75" style="53" customWidth="1"/>
    <col min="3586" max="3589" width="8.5" style="53" customWidth="1"/>
    <col min="3590" max="3590" width="23.75" style="53" customWidth="1"/>
    <col min="3591" max="3593" width="8.5" style="53" customWidth="1"/>
    <col min="3594" max="3840" width="9" style="53"/>
    <col min="3841" max="3841" width="32.75" style="53" customWidth="1"/>
    <col min="3842" max="3845" width="8.5" style="53" customWidth="1"/>
    <col min="3846" max="3846" width="23.75" style="53" customWidth="1"/>
    <col min="3847" max="3849" width="8.5" style="53" customWidth="1"/>
    <col min="3850" max="4096" width="9" style="53"/>
    <col min="4097" max="4097" width="32.75" style="53" customWidth="1"/>
    <col min="4098" max="4101" width="8.5" style="53" customWidth="1"/>
    <col min="4102" max="4102" width="23.75" style="53" customWidth="1"/>
    <col min="4103" max="4105" width="8.5" style="53" customWidth="1"/>
    <col min="4106" max="4352" width="9" style="53"/>
    <col min="4353" max="4353" width="32.75" style="53" customWidth="1"/>
    <col min="4354" max="4357" width="8.5" style="53" customWidth="1"/>
    <col min="4358" max="4358" width="23.75" style="53" customWidth="1"/>
    <col min="4359" max="4361" width="8.5" style="53" customWidth="1"/>
    <col min="4362" max="4608" width="9" style="53"/>
    <col min="4609" max="4609" width="32.75" style="53" customWidth="1"/>
    <col min="4610" max="4613" width="8.5" style="53" customWidth="1"/>
    <col min="4614" max="4614" width="23.75" style="53" customWidth="1"/>
    <col min="4615" max="4617" width="8.5" style="53" customWidth="1"/>
    <col min="4618" max="4864" width="9" style="53"/>
    <col min="4865" max="4865" width="32.75" style="53" customWidth="1"/>
    <col min="4866" max="4869" width="8.5" style="53" customWidth="1"/>
    <col min="4870" max="4870" width="23.75" style="53" customWidth="1"/>
    <col min="4871" max="4873" width="8.5" style="53" customWidth="1"/>
    <col min="4874" max="5120" width="9" style="53"/>
    <col min="5121" max="5121" width="32.75" style="53" customWidth="1"/>
    <col min="5122" max="5125" width="8.5" style="53" customWidth="1"/>
    <col min="5126" max="5126" width="23.75" style="53" customWidth="1"/>
    <col min="5127" max="5129" width="8.5" style="53" customWidth="1"/>
    <col min="5130" max="5376" width="9" style="53"/>
    <col min="5377" max="5377" width="32.75" style="53" customWidth="1"/>
    <col min="5378" max="5381" width="8.5" style="53" customWidth="1"/>
    <col min="5382" max="5382" width="23.75" style="53" customWidth="1"/>
    <col min="5383" max="5385" width="8.5" style="53" customWidth="1"/>
    <col min="5386" max="5632" width="9" style="53"/>
    <col min="5633" max="5633" width="32.75" style="53" customWidth="1"/>
    <col min="5634" max="5637" width="8.5" style="53" customWidth="1"/>
    <col min="5638" max="5638" width="23.75" style="53" customWidth="1"/>
    <col min="5639" max="5641" width="8.5" style="53" customWidth="1"/>
    <col min="5642" max="5888" width="9" style="53"/>
    <col min="5889" max="5889" width="32.75" style="53" customWidth="1"/>
    <col min="5890" max="5893" width="8.5" style="53" customWidth="1"/>
    <col min="5894" max="5894" width="23.75" style="53" customWidth="1"/>
    <col min="5895" max="5897" width="8.5" style="53" customWidth="1"/>
    <col min="5898" max="6144" width="9" style="53"/>
    <col min="6145" max="6145" width="32.75" style="53" customWidth="1"/>
    <col min="6146" max="6149" width="8.5" style="53" customWidth="1"/>
    <col min="6150" max="6150" width="23.75" style="53" customWidth="1"/>
    <col min="6151" max="6153" width="8.5" style="53" customWidth="1"/>
    <col min="6154" max="6400" width="9" style="53"/>
    <col min="6401" max="6401" width="32.75" style="53" customWidth="1"/>
    <col min="6402" max="6405" width="8.5" style="53" customWidth="1"/>
    <col min="6406" max="6406" width="23.75" style="53" customWidth="1"/>
    <col min="6407" max="6409" width="8.5" style="53" customWidth="1"/>
    <col min="6410" max="6656" width="9" style="53"/>
    <col min="6657" max="6657" width="32.75" style="53" customWidth="1"/>
    <col min="6658" max="6661" width="8.5" style="53" customWidth="1"/>
    <col min="6662" max="6662" width="23.75" style="53" customWidth="1"/>
    <col min="6663" max="6665" width="8.5" style="53" customWidth="1"/>
    <col min="6666" max="6912" width="9" style="53"/>
    <col min="6913" max="6913" width="32.75" style="53" customWidth="1"/>
    <col min="6914" max="6917" width="8.5" style="53" customWidth="1"/>
    <col min="6918" max="6918" width="23.75" style="53" customWidth="1"/>
    <col min="6919" max="6921" width="8.5" style="53" customWidth="1"/>
    <col min="6922" max="7168" width="9" style="53"/>
    <col min="7169" max="7169" width="32.75" style="53" customWidth="1"/>
    <col min="7170" max="7173" width="8.5" style="53" customWidth="1"/>
    <col min="7174" max="7174" width="23.75" style="53" customWidth="1"/>
    <col min="7175" max="7177" width="8.5" style="53" customWidth="1"/>
    <col min="7178" max="7424" width="9" style="53"/>
    <col min="7425" max="7425" width="32.75" style="53" customWidth="1"/>
    <col min="7426" max="7429" width="8.5" style="53" customWidth="1"/>
    <col min="7430" max="7430" width="23.75" style="53" customWidth="1"/>
    <col min="7431" max="7433" width="8.5" style="53" customWidth="1"/>
    <col min="7434" max="7680" width="9" style="53"/>
    <col min="7681" max="7681" width="32.75" style="53" customWidth="1"/>
    <col min="7682" max="7685" width="8.5" style="53" customWidth="1"/>
    <col min="7686" max="7686" width="23.75" style="53" customWidth="1"/>
    <col min="7687" max="7689" width="8.5" style="53" customWidth="1"/>
    <col min="7690" max="7936" width="9" style="53"/>
    <col min="7937" max="7937" width="32.75" style="53" customWidth="1"/>
    <col min="7938" max="7941" width="8.5" style="53" customWidth="1"/>
    <col min="7942" max="7942" width="23.75" style="53" customWidth="1"/>
    <col min="7943" max="7945" width="8.5" style="53" customWidth="1"/>
    <col min="7946" max="8192" width="9" style="53"/>
    <col min="8193" max="8193" width="32.75" style="53" customWidth="1"/>
    <col min="8194" max="8197" width="8.5" style="53" customWidth="1"/>
    <col min="8198" max="8198" width="23.75" style="53" customWidth="1"/>
    <col min="8199" max="8201" width="8.5" style="53" customWidth="1"/>
    <col min="8202" max="8448" width="9" style="53"/>
    <col min="8449" max="8449" width="32.75" style="53" customWidth="1"/>
    <col min="8450" max="8453" width="8.5" style="53" customWidth="1"/>
    <col min="8454" max="8454" width="23.75" style="53" customWidth="1"/>
    <col min="8455" max="8457" width="8.5" style="53" customWidth="1"/>
    <col min="8458" max="8704" width="9" style="53"/>
    <col min="8705" max="8705" width="32.75" style="53" customWidth="1"/>
    <col min="8706" max="8709" width="8.5" style="53" customWidth="1"/>
    <col min="8710" max="8710" width="23.75" style="53" customWidth="1"/>
    <col min="8711" max="8713" width="8.5" style="53" customWidth="1"/>
    <col min="8714" max="8960" width="9" style="53"/>
    <col min="8961" max="8961" width="32.75" style="53" customWidth="1"/>
    <col min="8962" max="8965" width="8.5" style="53" customWidth="1"/>
    <col min="8966" max="8966" width="23.75" style="53" customWidth="1"/>
    <col min="8967" max="8969" width="8.5" style="53" customWidth="1"/>
    <col min="8970" max="9216" width="9" style="53"/>
    <col min="9217" max="9217" width="32.75" style="53" customWidth="1"/>
    <col min="9218" max="9221" width="8.5" style="53" customWidth="1"/>
    <col min="9222" max="9222" width="23.75" style="53" customWidth="1"/>
    <col min="9223" max="9225" width="8.5" style="53" customWidth="1"/>
    <col min="9226" max="9472" width="9" style="53"/>
    <col min="9473" max="9473" width="32.75" style="53" customWidth="1"/>
    <col min="9474" max="9477" width="8.5" style="53" customWidth="1"/>
    <col min="9478" max="9478" width="23.75" style="53" customWidth="1"/>
    <col min="9479" max="9481" width="8.5" style="53" customWidth="1"/>
    <col min="9482" max="9728" width="9" style="53"/>
    <col min="9729" max="9729" width="32.75" style="53" customWidth="1"/>
    <col min="9730" max="9733" width="8.5" style="53" customWidth="1"/>
    <col min="9734" max="9734" width="23.75" style="53" customWidth="1"/>
    <col min="9735" max="9737" width="8.5" style="53" customWidth="1"/>
    <col min="9738" max="9984" width="9" style="53"/>
    <col min="9985" max="9985" width="32.75" style="53" customWidth="1"/>
    <col min="9986" max="9989" width="8.5" style="53" customWidth="1"/>
    <col min="9990" max="9990" width="23.75" style="53" customWidth="1"/>
    <col min="9991" max="9993" width="8.5" style="53" customWidth="1"/>
    <col min="9994" max="10240" width="9" style="53"/>
    <col min="10241" max="10241" width="32.75" style="53" customWidth="1"/>
    <col min="10242" max="10245" width="8.5" style="53" customWidth="1"/>
    <col min="10246" max="10246" width="23.75" style="53" customWidth="1"/>
    <col min="10247" max="10249" width="8.5" style="53" customWidth="1"/>
    <col min="10250" max="10496" width="9" style="53"/>
    <col min="10497" max="10497" width="32.75" style="53" customWidth="1"/>
    <col min="10498" max="10501" width="8.5" style="53" customWidth="1"/>
    <col min="10502" max="10502" width="23.75" style="53" customWidth="1"/>
    <col min="10503" max="10505" width="8.5" style="53" customWidth="1"/>
    <col min="10506" max="10752" width="9" style="53"/>
    <col min="10753" max="10753" width="32.75" style="53" customWidth="1"/>
    <col min="10754" max="10757" width="8.5" style="53" customWidth="1"/>
    <col min="10758" max="10758" width="23.75" style="53" customWidth="1"/>
    <col min="10759" max="10761" width="8.5" style="53" customWidth="1"/>
    <col min="10762" max="11008" width="9" style="53"/>
    <col min="11009" max="11009" width="32.75" style="53" customWidth="1"/>
    <col min="11010" max="11013" width="8.5" style="53" customWidth="1"/>
    <col min="11014" max="11014" width="23.75" style="53" customWidth="1"/>
    <col min="11015" max="11017" width="8.5" style="53" customWidth="1"/>
    <col min="11018" max="11264" width="9" style="53"/>
    <col min="11265" max="11265" width="32.75" style="53" customWidth="1"/>
    <col min="11266" max="11269" width="8.5" style="53" customWidth="1"/>
    <col min="11270" max="11270" width="23.75" style="53" customWidth="1"/>
    <col min="11271" max="11273" width="8.5" style="53" customWidth="1"/>
    <col min="11274" max="11520" width="9" style="53"/>
    <col min="11521" max="11521" width="32.75" style="53" customWidth="1"/>
    <col min="11522" max="11525" width="8.5" style="53" customWidth="1"/>
    <col min="11526" max="11526" width="23.75" style="53" customWidth="1"/>
    <col min="11527" max="11529" width="8.5" style="53" customWidth="1"/>
    <col min="11530" max="11776" width="9" style="53"/>
    <col min="11777" max="11777" width="32.75" style="53" customWidth="1"/>
    <col min="11778" max="11781" width="8.5" style="53" customWidth="1"/>
    <col min="11782" max="11782" width="23.75" style="53" customWidth="1"/>
    <col min="11783" max="11785" width="8.5" style="53" customWidth="1"/>
    <col min="11786" max="12032" width="9" style="53"/>
    <col min="12033" max="12033" width="32.75" style="53" customWidth="1"/>
    <col min="12034" max="12037" width="8.5" style="53" customWidth="1"/>
    <col min="12038" max="12038" width="23.75" style="53" customWidth="1"/>
    <col min="12039" max="12041" width="8.5" style="53" customWidth="1"/>
    <col min="12042" max="12288" width="9" style="53"/>
    <col min="12289" max="12289" width="32.75" style="53" customWidth="1"/>
    <col min="12290" max="12293" width="8.5" style="53" customWidth="1"/>
    <col min="12294" max="12294" width="23.75" style="53" customWidth="1"/>
    <col min="12295" max="12297" width="8.5" style="53" customWidth="1"/>
    <col min="12298" max="12544" width="9" style="53"/>
    <col min="12545" max="12545" width="32.75" style="53" customWidth="1"/>
    <col min="12546" max="12549" width="8.5" style="53" customWidth="1"/>
    <col min="12550" max="12550" width="23.75" style="53" customWidth="1"/>
    <col min="12551" max="12553" width="8.5" style="53" customWidth="1"/>
    <col min="12554" max="12800" width="9" style="53"/>
    <col min="12801" max="12801" width="32.75" style="53" customWidth="1"/>
    <col min="12802" max="12805" width="8.5" style="53" customWidth="1"/>
    <col min="12806" max="12806" width="23.75" style="53" customWidth="1"/>
    <col min="12807" max="12809" width="8.5" style="53" customWidth="1"/>
    <col min="12810" max="13056" width="9" style="53"/>
    <col min="13057" max="13057" width="32.75" style="53" customWidth="1"/>
    <col min="13058" max="13061" width="8.5" style="53" customWidth="1"/>
    <col min="13062" max="13062" width="23.75" style="53" customWidth="1"/>
    <col min="13063" max="13065" width="8.5" style="53" customWidth="1"/>
    <col min="13066" max="13312" width="9" style="53"/>
    <col min="13313" max="13313" width="32.75" style="53" customWidth="1"/>
    <col min="13314" max="13317" width="8.5" style="53" customWidth="1"/>
    <col min="13318" max="13318" width="23.75" style="53" customWidth="1"/>
    <col min="13319" max="13321" width="8.5" style="53" customWidth="1"/>
    <col min="13322" max="13568" width="9" style="53"/>
    <col min="13569" max="13569" width="32.75" style="53" customWidth="1"/>
    <col min="13570" max="13573" width="8.5" style="53" customWidth="1"/>
    <col min="13574" max="13574" width="23.75" style="53" customWidth="1"/>
    <col min="13575" max="13577" width="8.5" style="53" customWidth="1"/>
    <col min="13578" max="13824" width="9" style="53"/>
    <col min="13825" max="13825" width="32.75" style="53" customWidth="1"/>
    <col min="13826" max="13829" width="8.5" style="53" customWidth="1"/>
    <col min="13830" max="13830" width="23.75" style="53" customWidth="1"/>
    <col min="13831" max="13833" width="8.5" style="53" customWidth="1"/>
    <col min="13834" max="14080" width="9" style="53"/>
    <col min="14081" max="14081" width="32.75" style="53" customWidth="1"/>
    <col min="14082" max="14085" width="8.5" style="53" customWidth="1"/>
    <col min="14086" max="14086" width="23.75" style="53" customWidth="1"/>
    <col min="14087" max="14089" width="8.5" style="53" customWidth="1"/>
    <col min="14090" max="14336" width="9" style="53"/>
    <col min="14337" max="14337" width="32.75" style="53" customWidth="1"/>
    <col min="14338" max="14341" width="8.5" style="53" customWidth="1"/>
    <col min="14342" max="14342" width="23.75" style="53" customWidth="1"/>
    <col min="14343" max="14345" width="8.5" style="53" customWidth="1"/>
    <col min="14346" max="14592" width="9" style="53"/>
    <col min="14593" max="14593" width="32.75" style="53" customWidth="1"/>
    <col min="14594" max="14597" width="8.5" style="53" customWidth="1"/>
    <col min="14598" max="14598" width="23.75" style="53" customWidth="1"/>
    <col min="14599" max="14601" width="8.5" style="53" customWidth="1"/>
    <col min="14602" max="14848" width="9" style="53"/>
    <col min="14849" max="14849" width="32.75" style="53" customWidth="1"/>
    <col min="14850" max="14853" width="8.5" style="53" customWidth="1"/>
    <col min="14854" max="14854" width="23.75" style="53" customWidth="1"/>
    <col min="14855" max="14857" width="8.5" style="53" customWidth="1"/>
    <col min="14858" max="15104" width="9" style="53"/>
    <col min="15105" max="15105" width="32.75" style="53" customWidth="1"/>
    <col min="15106" max="15109" width="8.5" style="53" customWidth="1"/>
    <col min="15110" max="15110" width="23.75" style="53" customWidth="1"/>
    <col min="15111" max="15113" width="8.5" style="53" customWidth="1"/>
    <col min="15114" max="15360" width="9" style="53"/>
    <col min="15361" max="15361" width="32.75" style="53" customWidth="1"/>
    <col min="15362" max="15365" width="8.5" style="53" customWidth="1"/>
    <col min="15366" max="15366" width="23.75" style="53" customWidth="1"/>
    <col min="15367" max="15369" width="8.5" style="53" customWidth="1"/>
    <col min="15370" max="15616" width="9" style="53"/>
    <col min="15617" max="15617" width="32.75" style="53" customWidth="1"/>
    <col min="15618" max="15621" width="8.5" style="53" customWidth="1"/>
    <col min="15622" max="15622" width="23.75" style="53" customWidth="1"/>
    <col min="15623" max="15625" width="8.5" style="53" customWidth="1"/>
    <col min="15626" max="15872" width="9" style="53"/>
    <col min="15873" max="15873" width="32.75" style="53" customWidth="1"/>
    <col min="15874" max="15877" width="8.5" style="53" customWidth="1"/>
    <col min="15878" max="15878" width="23.75" style="53" customWidth="1"/>
    <col min="15879" max="15881" width="8.5" style="53" customWidth="1"/>
    <col min="15882" max="16128" width="9" style="53"/>
    <col min="16129" max="16129" width="32.75" style="53" customWidth="1"/>
    <col min="16130" max="16133" width="8.5" style="53" customWidth="1"/>
    <col min="16134" max="16134" width="23.75" style="53" customWidth="1"/>
    <col min="16135" max="16137" width="8.5" style="53" customWidth="1"/>
    <col min="16138" max="16384" width="9" style="53"/>
  </cols>
  <sheetData>
    <row r="1" spans="1:20" ht="106.5" customHeight="1" x14ac:dyDescent="0.2">
      <c r="A1" s="52"/>
      <c r="B1" s="271" t="s">
        <v>356</v>
      </c>
      <c r="C1" s="272"/>
      <c r="D1" s="272"/>
      <c r="E1" s="272"/>
      <c r="F1" s="272"/>
      <c r="G1" s="272"/>
      <c r="H1" s="272"/>
      <c r="I1" s="272"/>
    </row>
    <row r="2" spans="1:20" ht="87.75" customHeight="1" x14ac:dyDescent="0.2">
      <c r="A2" s="299" t="s">
        <v>402</v>
      </c>
      <c r="B2" s="299"/>
      <c r="C2" s="299"/>
      <c r="D2" s="299"/>
      <c r="E2" s="299"/>
      <c r="F2" s="299"/>
      <c r="G2" s="299"/>
      <c r="H2" s="299"/>
      <c r="I2" s="299"/>
    </row>
    <row r="3" spans="1:20" ht="21" customHeight="1" x14ac:dyDescent="0.2">
      <c r="A3" s="274"/>
      <c r="B3" s="274"/>
      <c r="C3" s="274"/>
      <c r="D3" s="274"/>
      <c r="E3" s="274"/>
      <c r="F3" s="274"/>
      <c r="G3" s="274"/>
      <c r="H3" s="274"/>
      <c r="I3" s="274"/>
      <c r="L3" s="70">
        <f>H25</f>
        <v>0.20269999999999999</v>
      </c>
    </row>
    <row r="4" spans="1:20" ht="15.75" customHeight="1" x14ac:dyDescent="0.2">
      <c r="A4" s="54" t="s">
        <v>358</v>
      </c>
      <c r="B4" s="300" t="s">
        <v>358</v>
      </c>
      <c r="C4" s="300"/>
      <c r="D4" s="300"/>
      <c r="E4" s="300"/>
      <c r="F4" s="301" t="s">
        <v>359</v>
      </c>
      <c r="G4" s="301"/>
      <c r="H4" s="301"/>
      <c r="I4" s="301"/>
      <c r="K4" s="55"/>
    </row>
    <row r="5" spans="1:20" s="57" customFormat="1" ht="25.5" customHeight="1" x14ac:dyDescent="0.2">
      <c r="A5" s="56" t="s">
        <v>360</v>
      </c>
      <c r="B5" s="301" t="s">
        <v>361</v>
      </c>
      <c r="C5" s="301"/>
      <c r="D5" s="301"/>
      <c r="E5" s="301"/>
      <c r="F5" s="301" t="s">
        <v>362</v>
      </c>
      <c r="G5" s="301"/>
      <c r="H5" s="301"/>
      <c r="I5" s="301"/>
    </row>
    <row r="6" spans="1:20" x14ac:dyDescent="0.2">
      <c r="A6" s="56" t="s">
        <v>363</v>
      </c>
      <c r="B6" s="301" t="s">
        <v>364</v>
      </c>
      <c r="C6" s="301"/>
      <c r="D6" s="301"/>
      <c r="E6" s="301"/>
      <c r="F6" s="301" t="s">
        <v>365</v>
      </c>
      <c r="G6" s="301"/>
      <c r="H6" s="301"/>
      <c r="I6" s="301"/>
    </row>
    <row r="7" spans="1:20" ht="25.5" x14ac:dyDescent="0.2">
      <c r="A7" s="56" t="s">
        <v>366</v>
      </c>
      <c r="B7" s="301" t="s">
        <v>367</v>
      </c>
      <c r="C7" s="301"/>
      <c r="D7" s="301"/>
      <c r="E7" s="301"/>
      <c r="F7" s="301" t="s">
        <v>368</v>
      </c>
      <c r="G7" s="301"/>
      <c r="H7" s="301"/>
      <c r="I7" s="301"/>
    </row>
    <row r="8" spans="1:20" s="58" customFormat="1" ht="25.5" customHeight="1" x14ac:dyDescent="0.2">
      <c r="A8" s="302" t="s">
        <v>369</v>
      </c>
      <c r="B8" s="302"/>
      <c r="C8" s="302"/>
      <c r="D8" s="302"/>
      <c r="E8" s="302"/>
      <c r="F8" s="302"/>
      <c r="G8" s="302"/>
      <c r="H8" s="302"/>
      <c r="I8" s="302"/>
      <c r="K8" s="59"/>
    </row>
    <row r="9" spans="1:20" s="60" customFormat="1" ht="21" customHeight="1" x14ac:dyDescent="0.2">
      <c r="A9" s="270"/>
      <c r="B9" s="270"/>
      <c r="C9" s="270"/>
      <c r="D9" s="270"/>
      <c r="E9" s="270"/>
      <c r="F9" s="270"/>
      <c r="G9" s="270"/>
      <c r="H9" s="270"/>
      <c r="I9" s="270"/>
      <c r="J9" s="53"/>
      <c r="K9" s="53"/>
      <c r="L9" s="53"/>
      <c r="M9" s="53"/>
      <c r="N9" s="53"/>
      <c r="O9" s="53"/>
      <c r="P9" s="53"/>
      <c r="Q9" s="53"/>
      <c r="R9" s="53"/>
      <c r="S9" s="53"/>
      <c r="T9" s="53"/>
    </row>
    <row r="10" spans="1:20" ht="12.75" customHeight="1" x14ac:dyDescent="0.2">
      <c r="A10" s="292" t="s">
        <v>370</v>
      </c>
      <c r="B10" s="292"/>
      <c r="C10" s="292"/>
      <c r="D10" s="292"/>
      <c r="E10" s="292"/>
      <c r="F10" s="292"/>
      <c r="G10" s="292"/>
      <c r="H10" s="292"/>
      <c r="I10" s="292"/>
    </row>
    <row r="11" spans="1:20" ht="12.75" customHeight="1" x14ac:dyDescent="0.2">
      <c r="A11" s="292"/>
      <c r="B11" s="292"/>
      <c r="C11" s="292"/>
      <c r="D11" s="292"/>
      <c r="E11" s="292"/>
      <c r="F11" s="292"/>
      <c r="G11" s="292"/>
      <c r="H11" s="292"/>
      <c r="I11" s="292"/>
    </row>
    <row r="12" spans="1:20" s="60" customFormat="1" ht="21" customHeight="1" x14ac:dyDescent="0.2">
      <c r="A12" s="297"/>
      <c r="B12" s="297"/>
      <c r="C12" s="297"/>
      <c r="D12" s="297"/>
      <c r="E12" s="297"/>
      <c r="F12" s="297"/>
      <c r="G12" s="297"/>
      <c r="H12" s="297"/>
      <c r="I12" s="297"/>
      <c r="J12" s="53"/>
      <c r="K12" s="53"/>
      <c r="L12" s="53"/>
      <c r="M12" s="53"/>
      <c r="N12" s="53"/>
      <c r="O12" s="53"/>
      <c r="P12" s="53"/>
      <c r="Q12" s="53"/>
      <c r="R12" s="53"/>
      <c r="S12" s="53"/>
      <c r="T12" s="53"/>
    </row>
    <row r="13" spans="1:20" s="62" customFormat="1" ht="18" customHeight="1" x14ac:dyDescent="0.25">
      <c r="A13" s="81" t="s">
        <v>371</v>
      </c>
      <c r="B13" s="298" t="s">
        <v>372</v>
      </c>
      <c r="C13" s="298"/>
      <c r="D13" s="298" t="s">
        <v>373</v>
      </c>
      <c r="E13" s="298"/>
      <c r="F13" s="298" t="s">
        <v>374</v>
      </c>
      <c r="G13" s="298"/>
      <c r="H13" s="298" t="s">
        <v>375</v>
      </c>
      <c r="I13" s="298"/>
    </row>
    <row r="14" spans="1:20" ht="15.75" customHeight="1" x14ac:dyDescent="0.2">
      <c r="A14" s="82" t="s">
        <v>376</v>
      </c>
      <c r="B14" s="83" t="s">
        <v>377</v>
      </c>
      <c r="C14" s="83" t="s">
        <v>378</v>
      </c>
      <c r="D14" s="83" t="s">
        <v>377</v>
      </c>
      <c r="E14" s="83" t="s">
        <v>378</v>
      </c>
      <c r="F14" s="83" t="s">
        <v>377</v>
      </c>
      <c r="G14" s="83" t="s">
        <v>378</v>
      </c>
      <c r="H14" s="83" t="s">
        <v>377</v>
      </c>
      <c r="I14" s="83" t="s">
        <v>378</v>
      </c>
    </row>
    <row r="15" spans="1:20" ht="15" customHeight="1" x14ac:dyDescent="0.2">
      <c r="A15" s="84" t="s">
        <v>379</v>
      </c>
      <c r="B15" s="85">
        <v>1.4999999999999999E-2</v>
      </c>
      <c r="C15" s="85">
        <v>3.5000000000000003E-2</v>
      </c>
      <c r="D15" s="85">
        <v>4.4900000000000002E-2</v>
      </c>
      <c r="E15" s="85">
        <v>6.2199999999999998E-2</v>
      </c>
      <c r="F15" s="85">
        <v>3.4500000000000003E-2</v>
      </c>
      <c r="G15" s="85">
        <v>5.11E-2</v>
      </c>
      <c r="H15" s="67">
        <v>3.4500000000000003E-2</v>
      </c>
      <c r="I15" s="67">
        <v>5.11E-2</v>
      </c>
    </row>
    <row r="16" spans="1:20" ht="15.75" customHeight="1" x14ac:dyDescent="0.2">
      <c r="A16" s="82" t="s">
        <v>380</v>
      </c>
      <c r="B16" s="295">
        <v>8.5000000000000006E-3</v>
      </c>
      <c r="C16" s="295"/>
      <c r="D16" s="295">
        <v>1.11E-2</v>
      </c>
      <c r="E16" s="295"/>
      <c r="F16" s="295">
        <v>8.5000000000000006E-3</v>
      </c>
      <c r="G16" s="295"/>
      <c r="H16" s="263">
        <v>8.5000000000000006E-3</v>
      </c>
      <c r="I16" s="267"/>
    </row>
    <row r="17" spans="1:11" ht="15.75" customHeight="1" x14ac:dyDescent="0.2">
      <c r="A17" s="82" t="s">
        <v>381</v>
      </c>
      <c r="B17" s="295">
        <v>3.0000000000000001E-3</v>
      </c>
      <c r="C17" s="295"/>
      <c r="D17" s="295">
        <v>8.2000000000000007E-3</v>
      </c>
      <c r="E17" s="295"/>
      <c r="F17" s="295">
        <v>4.7999999999999996E-3</v>
      </c>
      <c r="G17" s="295"/>
      <c r="H17" s="263">
        <v>4.7999999999999996E-3</v>
      </c>
      <c r="I17" s="267"/>
    </row>
    <row r="18" spans="1:11" ht="15.75" customHeight="1" x14ac:dyDescent="0.2">
      <c r="A18" s="86" t="s">
        <v>382</v>
      </c>
      <c r="B18" s="295">
        <v>5.5999999999999999E-3</v>
      </c>
      <c r="C18" s="295"/>
      <c r="D18" s="295">
        <v>8.8999999999999999E-3</v>
      </c>
      <c r="E18" s="295"/>
      <c r="F18" s="295">
        <v>8.5000000000000006E-3</v>
      </c>
      <c r="G18" s="295"/>
      <c r="H18" s="263">
        <v>8.5000000000000006E-3</v>
      </c>
      <c r="I18" s="263"/>
    </row>
    <row r="19" spans="1:11" ht="15.75" customHeight="1" x14ac:dyDescent="0.2">
      <c r="A19" s="87" t="s">
        <v>383</v>
      </c>
      <c r="B19" s="296">
        <v>4.65E-2</v>
      </c>
      <c r="C19" s="296"/>
      <c r="D19" s="296">
        <v>8.6499999999999994E-2</v>
      </c>
      <c r="E19" s="296"/>
      <c r="F19" s="296">
        <v>5.3999999999999999E-2</v>
      </c>
      <c r="G19" s="296"/>
      <c r="H19" s="265">
        <f>SUM(H20:I23)</f>
        <v>7.6499999999999999E-2</v>
      </c>
      <c r="I19" s="266"/>
    </row>
    <row r="20" spans="1:11" ht="15.75" customHeight="1" x14ac:dyDescent="0.2">
      <c r="A20" s="88" t="s">
        <v>384</v>
      </c>
      <c r="B20" s="295" t="s">
        <v>403</v>
      </c>
      <c r="C20" s="295"/>
      <c r="D20" s="295" t="s">
        <v>403</v>
      </c>
      <c r="E20" s="295"/>
      <c r="F20" s="295" t="s">
        <v>403</v>
      </c>
      <c r="G20" s="295"/>
      <c r="H20" s="263">
        <v>0.04</v>
      </c>
      <c r="I20" s="263"/>
    </row>
    <row r="21" spans="1:11" ht="15.75" customHeight="1" x14ac:dyDescent="0.2">
      <c r="A21" s="88" t="s">
        <v>385</v>
      </c>
      <c r="B21" s="295">
        <v>6.4999999999999997E-3</v>
      </c>
      <c r="C21" s="295"/>
      <c r="D21" s="295">
        <v>6.4999999999999997E-3</v>
      </c>
      <c r="E21" s="295"/>
      <c r="F21" s="295">
        <v>6.4999999999999997E-3</v>
      </c>
      <c r="G21" s="295"/>
      <c r="H21" s="263">
        <v>6.4999999999999997E-3</v>
      </c>
      <c r="I21" s="263"/>
    </row>
    <row r="22" spans="1:11" ht="15.75" customHeight="1" x14ac:dyDescent="0.2">
      <c r="A22" s="88" t="s">
        <v>386</v>
      </c>
      <c r="B22" s="295">
        <v>0.03</v>
      </c>
      <c r="C22" s="295"/>
      <c r="D22" s="295">
        <v>0.03</v>
      </c>
      <c r="E22" s="295"/>
      <c r="F22" s="295">
        <v>0.03</v>
      </c>
      <c r="G22" s="295"/>
      <c r="H22" s="263">
        <v>0.03</v>
      </c>
      <c r="I22" s="263"/>
    </row>
    <row r="23" spans="1:11" ht="15.75" customHeight="1" x14ac:dyDescent="0.2">
      <c r="A23" s="88" t="s">
        <v>387</v>
      </c>
      <c r="B23" s="295"/>
      <c r="C23" s="295"/>
      <c r="D23" s="295">
        <v>4.4999999999999998E-2</v>
      </c>
      <c r="E23" s="295"/>
      <c r="F23" s="295"/>
      <c r="G23" s="295"/>
      <c r="H23" s="263"/>
      <c r="I23" s="263"/>
    </row>
    <row r="24" spans="1:11" ht="15.75" customHeight="1" x14ac:dyDescent="0.2">
      <c r="A24" s="89"/>
      <c r="B24" s="90"/>
      <c r="C24" s="90"/>
      <c r="D24" s="90"/>
      <c r="E24" s="90"/>
      <c r="F24" s="90"/>
      <c r="G24" s="90"/>
      <c r="H24" s="91"/>
      <c r="I24" s="91"/>
    </row>
    <row r="25" spans="1:11" ht="39" customHeight="1" x14ac:dyDescent="0.2">
      <c r="A25" s="288" t="s">
        <v>404</v>
      </c>
      <c r="B25" s="288"/>
      <c r="C25" s="288"/>
      <c r="D25" s="288"/>
      <c r="E25" s="288"/>
      <c r="F25" s="288"/>
      <c r="G25" s="288"/>
      <c r="H25" s="289">
        <f>TRUNC((((1+H29+H30+H31)*(1+H32)*(1+H33))/(1-H34))-1,4)</f>
        <v>0.20269999999999999</v>
      </c>
      <c r="I25" s="290"/>
      <c r="J25" s="70">
        <f>H25</f>
        <v>0.20269999999999999</v>
      </c>
      <c r="K25" s="75"/>
    </row>
    <row r="26" spans="1:11" ht="21.75" customHeight="1" x14ac:dyDescent="0.2">
      <c r="A26" s="291"/>
      <c r="B26" s="291"/>
      <c r="C26" s="291"/>
      <c r="D26" s="291"/>
      <c r="E26" s="291"/>
      <c r="F26" s="291"/>
      <c r="G26" s="291"/>
      <c r="H26" s="291"/>
      <c r="I26" s="291"/>
    </row>
    <row r="27" spans="1:11" ht="18" customHeight="1" x14ac:dyDescent="0.2">
      <c r="A27" s="292" t="s">
        <v>389</v>
      </c>
      <c r="B27" s="292"/>
      <c r="C27" s="292"/>
      <c r="D27" s="292"/>
      <c r="E27" s="292"/>
      <c r="F27" s="292"/>
      <c r="G27" s="292"/>
      <c r="H27" s="292"/>
      <c r="I27" s="292"/>
    </row>
    <row r="28" spans="1:11" ht="18" customHeight="1" x14ac:dyDescent="0.2">
      <c r="A28" s="293" t="s">
        <v>390</v>
      </c>
      <c r="B28" s="293"/>
      <c r="C28" s="293"/>
      <c r="D28" s="293"/>
      <c r="E28" s="293"/>
      <c r="F28" s="293"/>
      <c r="G28" s="293"/>
      <c r="H28" s="294" t="s">
        <v>375</v>
      </c>
      <c r="I28" s="294"/>
    </row>
    <row r="29" spans="1:11" ht="18" customHeight="1" x14ac:dyDescent="0.2">
      <c r="A29" s="283" t="s">
        <v>361</v>
      </c>
      <c r="B29" s="283"/>
      <c r="C29" s="283"/>
      <c r="D29" s="283"/>
      <c r="E29" s="283"/>
      <c r="F29" s="283"/>
      <c r="G29" s="283"/>
      <c r="H29" s="286">
        <f>H15</f>
        <v>3.4500000000000003E-2</v>
      </c>
      <c r="I29" s="286"/>
    </row>
    <row r="30" spans="1:11" ht="18" customHeight="1" x14ac:dyDescent="0.2">
      <c r="A30" s="287" t="s">
        <v>391</v>
      </c>
      <c r="B30" s="287"/>
      <c r="C30" s="287"/>
      <c r="D30" s="287"/>
      <c r="E30" s="287"/>
      <c r="F30" s="287"/>
      <c r="G30" s="287"/>
      <c r="H30" s="286">
        <f>H17</f>
        <v>4.7999999999999996E-3</v>
      </c>
      <c r="I30" s="286"/>
    </row>
    <row r="31" spans="1:11" ht="17.25" customHeight="1" x14ac:dyDescent="0.2">
      <c r="A31" s="287" t="s">
        <v>367</v>
      </c>
      <c r="B31" s="287"/>
      <c r="C31" s="287"/>
      <c r="D31" s="287"/>
      <c r="E31" s="287"/>
      <c r="F31" s="287"/>
      <c r="G31" s="287"/>
      <c r="H31" s="286">
        <f>H18</f>
        <v>8.5000000000000006E-3</v>
      </c>
      <c r="I31" s="286"/>
    </row>
    <row r="32" spans="1:11" ht="18" customHeight="1" x14ac:dyDescent="0.2">
      <c r="A32" s="283" t="s">
        <v>362</v>
      </c>
      <c r="B32" s="283"/>
      <c r="C32" s="283"/>
      <c r="D32" s="283"/>
      <c r="E32" s="283"/>
      <c r="F32" s="283"/>
      <c r="G32" s="283"/>
      <c r="H32" s="286">
        <f>H16</f>
        <v>8.5000000000000006E-3</v>
      </c>
      <c r="I32" s="286"/>
    </row>
    <row r="33" spans="1:10" ht="18" customHeight="1" x14ac:dyDescent="0.2">
      <c r="A33" s="287" t="s">
        <v>365</v>
      </c>
      <c r="B33" s="287"/>
      <c r="C33" s="287"/>
      <c r="D33" s="287"/>
      <c r="E33" s="287"/>
      <c r="F33" s="287"/>
      <c r="G33" s="287"/>
      <c r="H33" s="286">
        <f>I15</f>
        <v>5.11E-2</v>
      </c>
      <c r="I33" s="286"/>
    </row>
    <row r="34" spans="1:10" ht="16.5" customHeight="1" x14ac:dyDescent="0.2">
      <c r="A34" s="283" t="s">
        <v>368</v>
      </c>
      <c r="B34" s="283"/>
      <c r="C34" s="283"/>
      <c r="D34" s="283"/>
      <c r="E34" s="283"/>
      <c r="F34" s="283"/>
      <c r="G34" s="283"/>
      <c r="H34" s="286">
        <f>H19</f>
        <v>7.6499999999999999E-2</v>
      </c>
      <c r="I34" s="286"/>
    </row>
    <row r="35" spans="1:10" ht="16.5" customHeight="1" x14ac:dyDescent="0.2">
      <c r="A35" s="283"/>
      <c r="B35" s="283"/>
      <c r="C35" s="283"/>
      <c r="D35" s="283"/>
      <c r="E35" s="283"/>
      <c r="F35" s="283"/>
      <c r="G35" s="283"/>
      <c r="H35" s="283"/>
      <c r="I35" s="283"/>
    </row>
    <row r="36" spans="1:10" ht="16.5" customHeight="1" x14ac:dyDescent="0.2">
      <c r="A36" s="284" t="s">
        <v>392</v>
      </c>
      <c r="B36" s="284"/>
      <c r="C36" s="284"/>
      <c r="D36" s="284"/>
      <c r="E36" s="284"/>
      <c r="F36" s="284"/>
      <c r="G36" s="284"/>
      <c r="H36" s="284"/>
      <c r="I36" s="284"/>
    </row>
    <row r="37" spans="1:10" ht="16.5" customHeight="1" x14ac:dyDescent="0.2">
      <c r="A37" s="76"/>
      <c r="B37" s="76"/>
      <c r="C37" s="76"/>
      <c r="D37" s="76"/>
      <c r="E37" s="76"/>
      <c r="F37" s="76"/>
      <c r="G37" s="76"/>
      <c r="H37" s="76"/>
      <c r="I37" s="76"/>
    </row>
    <row r="38" spans="1:10" ht="17.25" customHeight="1" x14ac:dyDescent="0.2">
      <c r="A38" s="77" t="s">
        <v>393</v>
      </c>
      <c r="B38" s="76"/>
      <c r="C38" s="76"/>
      <c r="D38" s="76"/>
      <c r="E38" s="76"/>
      <c r="F38" s="76"/>
      <c r="G38" s="76"/>
      <c r="H38" s="76"/>
      <c r="I38" s="76"/>
    </row>
    <row r="39" spans="1:10" ht="30.75" customHeight="1" x14ac:dyDescent="0.2">
      <c r="A39" s="253" t="s">
        <v>394</v>
      </c>
      <c r="B39" s="253"/>
      <c r="C39" s="253"/>
      <c r="D39" s="253"/>
      <c r="E39" s="253"/>
      <c r="F39" s="253"/>
      <c r="G39" s="253"/>
      <c r="H39" s="253"/>
      <c r="I39" s="253"/>
      <c r="J39" s="253"/>
    </row>
    <row r="40" spans="1:10" ht="55.5" customHeight="1" x14ac:dyDescent="0.2">
      <c r="A40" s="253" t="s">
        <v>395</v>
      </c>
      <c r="B40" s="253"/>
      <c r="C40" s="253"/>
      <c r="D40" s="253"/>
      <c r="E40" s="253"/>
      <c r="F40" s="253"/>
      <c r="G40" s="253"/>
      <c r="H40" s="253"/>
      <c r="I40" s="76"/>
    </row>
    <row r="41" spans="1:10" ht="19.5" customHeight="1" x14ac:dyDescent="0.2">
      <c r="A41" s="285" t="s">
        <v>405</v>
      </c>
      <c r="B41" s="285"/>
      <c r="C41" s="285"/>
      <c r="D41" s="285"/>
      <c r="E41" s="285"/>
      <c r="F41" s="285"/>
      <c r="G41" s="285"/>
      <c r="H41" s="285"/>
      <c r="I41" s="76"/>
    </row>
    <row r="42" spans="1:10" ht="30" customHeight="1" x14ac:dyDescent="0.2">
      <c r="A42" s="253" t="s">
        <v>406</v>
      </c>
      <c r="B42" s="253"/>
      <c r="C42" s="253"/>
      <c r="D42" s="253"/>
      <c r="E42" s="253"/>
      <c r="F42" s="253"/>
      <c r="G42" s="253"/>
      <c r="H42" s="253"/>
      <c r="I42" s="253"/>
      <c r="J42" s="253"/>
    </row>
    <row r="43" spans="1:10" s="57" customFormat="1" ht="21.75" customHeight="1" x14ac:dyDescent="0.2">
      <c r="A43" s="246" t="s">
        <v>397</v>
      </c>
      <c r="B43" s="246"/>
      <c r="C43" s="246"/>
      <c r="D43" s="246"/>
      <c r="E43" s="78"/>
      <c r="F43" s="79"/>
      <c r="G43" s="79"/>
      <c r="H43" s="79"/>
      <c r="I43" s="79"/>
      <c r="J43" s="79"/>
    </row>
    <row r="44" spans="1:10" ht="16.5" customHeight="1" x14ac:dyDescent="0.2">
      <c r="A44" s="246" t="s">
        <v>398</v>
      </c>
      <c r="B44" s="246"/>
      <c r="C44" s="246"/>
      <c r="D44" s="246"/>
      <c r="E44" s="76"/>
      <c r="F44" s="76"/>
      <c r="G44" s="76"/>
      <c r="H44" s="76"/>
      <c r="I44" s="76"/>
    </row>
    <row r="45" spans="1:10" ht="16.5" customHeight="1" x14ac:dyDescent="0.2">
      <c r="A45" s="80"/>
      <c r="B45" s="80"/>
      <c r="C45" s="80"/>
      <c r="D45" s="80"/>
      <c r="E45" s="76"/>
      <c r="F45" s="76"/>
      <c r="G45" s="76"/>
      <c r="H45" s="76"/>
      <c r="I45" s="76"/>
    </row>
    <row r="46" spans="1:10" ht="15" customHeight="1" x14ac:dyDescent="0.2">
      <c r="A46" s="228" t="s">
        <v>399</v>
      </c>
      <c r="B46" s="228"/>
      <c r="C46" s="228"/>
      <c r="D46" s="228"/>
      <c r="E46" s="228"/>
      <c r="F46" s="228"/>
      <c r="G46" s="228"/>
      <c r="H46" s="228"/>
      <c r="I46" s="228"/>
    </row>
    <row r="47" spans="1:10" ht="15" x14ac:dyDescent="0.2">
      <c r="A47" s="229" t="s">
        <v>400</v>
      </c>
      <c r="B47" s="229"/>
      <c r="C47" s="229"/>
      <c r="D47" s="229"/>
      <c r="E47" s="229"/>
      <c r="F47" s="229"/>
      <c r="G47" s="229"/>
      <c r="H47" s="229"/>
      <c r="I47" s="229"/>
    </row>
    <row r="48" spans="1:10" ht="15" x14ac:dyDescent="0.2">
      <c r="A48" s="229" t="s">
        <v>401</v>
      </c>
      <c r="B48" s="229"/>
      <c r="C48" s="229"/>
      <c r="D48" s="229"/>
      <c r="E48" s="229"/>
      <c r="F48" s="229"/>
      <c r="G48" s="229"/>
      <c r="H48" s="229"/>
      <c r="I48" s="229"/>
    </row>
    <row r="49" spans="1:9" x14ac:dyDescent="0.2">
      <c r="A49" s="247"/>
      <c r="B49" s="247"/>
      <c r="C49" s="247"/>
      <c r="D49" s="247"/>
      <c r="E49" s="247"/>
      <c r="F49" s="247"/>
      <c r="G49" s="247"/>
      <c r="H49" s="247"/>
      <c r="I49" s="247"/>
    </row>
  </sheetData>
  <sheetProtection password="CC3D" sheet="1" objects="1" scenarios="1" selectLockedCells="1"/>
  <mergeCells count="81">
    <mergeCell ref="A9:I9"/>
    <mergeCell ref="B1:I1"/>
    <mergeCell ref="A2:I2"/>
    <mergeCell ref="A3:I3"/>
    <mergeCell ref="B4:E4"/>
    <mergeCell ref="F4:I4"/>
    <mergeCell ref="B5:E5"/>
    <mergeCell ref="F5:I5"/>
    <mergeCell ref="B6:E6"/>
    <mergeCell ref="F6:I6"/>
    <mergeCell ref="B7:E7"/>
    <mergeCell ref="F7:I7"/>
    <mergeCell ref="A8:I8"/>
    <mergeCell ref="A10:I11"/>
    <mergeCell ref="A12:I12"/>
    <mergeCell ref="B13:C13"/>
    <mergeCell ref="D13:E13"/>
    <mergeCell ref="F13:G13"/>
    <mergeCell ref="H13:I13"/>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A25:G25"/>
    <mergeCell ref="H25:I25"/>
    <mergeCell ref="A26:I26"/>
    <mergeCell ref="A27:I27"/>
    <mergeCell ref="A28:G28"/>
    <mergeCell ref="H28:I28"/>
    <mergeCell ref="A29:G29"/>
    <mergeCell ref="H29:I29"/>
    <mergeCell ref="A30:G30"/>
    <mergeCell ref="H30:I30"/>
    <mergeCell ref="A31:G31"/>
    <mergeCell ref="H31:I31"/>
    <mergeCell ref="A32:G32"/>
    <mergeCell ref="H32:I32"/>
    <mergeCell ref="A33:G33"/>
    <mergeCell ref="H33:I33"/>
    <mergeCell ref="A34:G34"/>
    <mergeCell ref="H34:I34"/>
    <mergeCell ref="A49:I49"/>
    <mergeCell ref="A35:I35"/>
    <mergeCell ref="A36:I36"/>
    <mergeCell ref="A39:J39"/>
    <mergeCell ref="A40:H40"/>
    <mergeCell ref="A41:H41"/>
    <mergeCell ref="A42:J42"/>
    <mergeCell ref="A43:D43"/>
    <mergeCell ref="A44:D44"/>
    <mergeCell ref="A46:I46"/>
    <mergeCell ref="A47:I47"/>
    <mergeCell ref="A48:I48"/>
  </mergeCells>
  <printOptions horizontalCentered="1"/>
  <pageMargins left="0.51181102362204722" right="0.51181102362204722" top="0.78740157480314965" bottom="0.78740157480314965"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topLeftCell="A4" workbookViewId="0">
      <selection activeCell="H20" sqref="H20:I20"/>
    </sheetView>
  </sheetViews>
  <sheetFormatPr defaultRowHeight="12.75" x14ac:dyDescent="0.2"/>
  <cols>
    <col min="1" max="1" width="41.75" style="53" customWidth="1"/>
    <col min="2" max="3" width="8.5" style="53" customWidth="1"/>
    <col min="4" max="4" width="9.375" style="53" customWidth="1"/>
    <col min="5" max="5" width="8.5" style="53" customWidth="1"/>
    <col min="6" max="6" width="28.875" style="53" customWidth="1"/>
    <col min="7" max="9" width="8.5" style="53" customWidth="1"/>
    <col min="10" max="10" width="10.75" style="53" hidden="1" customWidth="1"/>
    <col min="11" max="11" width="19.25" style="53" customWidth="1"/>
    <col min="12" max="12" width="0.625" style="53" customWidth="1"/>
    <col min="13" max="256" width="9" style="53"/>
    <col min="257" max="257" width="32.75" style="53" customWidth="1"/>
    <col min="258" max="261" width="8.5" style="53" customWidth="1"/>
    <col min="262" max="262" width="23.75" style="53" customWidth="1"/>
    <col min="263" max="265" width="8.5" style="53" customWidth="1"/>
    <col min="266" max="512" width="9" style="53"/>
    <col min="513" max="513" width="32.75" style="53" customWidth="1"/>
    <col min="514" max="517" width="8.5" style="53" customWidth="1"/>
    <col min="518" max="518" width="23.75" style="53" customWidth="1"/>
    <col min="519" max="521" width="8.5" style="53" customWidth="1"/>
    <col min="522" max="768" width="9" style="53"/>
    <col min="769" max="769" width="32.75" style="53" customWidth="1"/>
    <col min="770" max="773" width="8.5" style="53" customWidth="1"/>
    <col min="774" max="774" width="23.75" style="53" customWidth="1"/>
    <col min="775" max="777" width="8.5" style="53" customWidth="1"/>
    <col min="778" max="1024" width="9" style="53"/>
    <col min="1025" max="1025" width="32.75" style="53" customWidth="1"/>
    <col min="1026" max="1029" width="8.5" style="53" customWidth="1"/>
    <col min="1030" max="1030" width="23.75" style="53" customWidth="1"/>
    <col min="1031" max="1033" width="8.5" style="53" customWidth="1"/>
    <col min="1034" max="1280" width="9" style="53"/>
    <col min="1281" max="1281" width="32.75" style="53" customWidth="1"/>
    <col min="1282" max="1285" width="8.5" style="53" customWidth="1"/>
    <col min="1286" max="1286" width="23.75" style="53" customWidth="1"/>
    <col min="1287" max="1289" width="8.5" style="53" customWidth="1"/>
    <col min="1290" max="1536" width="9" style="53"/>
    <col min="1537" max="1537" width="32.75" style="53" customWidth="1"/>
    <col min="1538" max="1541" width="8.5" style="53" customWidth="1"/>
    <col min="1542" max="1542" width="23.75" style="53" customWidth="1"/>
    <col min="1543" max="1545" width="8.5" style="53" customWidth="1"/>
    <col min="1546" max="1792" width="9" style="53"/>
    <col min="1793" max="1793" width="32.75" style="53" customWidth="1"/>
    <col min="1794" max="1797" width="8.5" style="53" customWidth="1"/>
    <col min="1798" max="1798" width="23.75" style="53" customWidth="1"/>
    <col min="1799" max="1801" width="8.5" style="53" customWidth="1"/>
    <col min="1802" max="2048" width="9" style="53"/>
    <col min="2049" max="2049" width="32.75" style="53" customWidth="1"/>
    <col min="2050" max="2053" width="8.5" style="53" customWidth="1"/>
    <col min="2054" max="2054" width="23.75" style="53" customWidth="1"/>
    <col min="2055" max="2057" width="8.5" style="53" customWidth="1"/>
    <col min="2058" max="2304" width="9" style="53"/>
    <col min="2305" max="2305" width="32.75" style="53" customWidth="1"/>
    <col min="2306" max="2309" width="8.5" style="53" customWidth="1"/>
    <col min="2310" max="2310" width="23.75" style="53" customWidth="1"/>
    <col min="2311" max="2313" width="8.5" style="53" customWidth="1"/>
    <col min="2314" max="2560" width="9" style="53"/>
    <col min="2561" max="2561" width="32.75" style="53" customWidth="1"/>
    <col min="2562" max="2565" width="8.5" style="53" customWidth="1"/>
    <col min="2566" max="2566" width="23.75" style="53" customWidth="1"/>
    <col min="2567" max="2569" width="8.5" style="53" customWidth="1"/>
    <col min="2570" max="2816" width="9" style="53"/>
    <col min="2817" max="2817" width="32.75" style="53" customWidth="1"/>
    <col min="2818" max="2821" width="8.5" style="53" customWidth="1"/>
    <col min="2822" max="2822" width="23.75" style="53" customWidth="1"/>
    <col min="2823" max="2825" width="8.5" style="53" customWidth="1"/>
    <col min="2826" max="3072" width="9" style="53"/>
    <col min="3073" max="3073" width="32.75" style="53" customWidth="1"/>
    <col min="3074" max="3077" width="8.5" style="53" customWidth="1"/>
    <col min="3078" max="3078" width="23.75" style="53" customWidth="1"/>
    <col min="3079" max="3081" width="8.5" style="53" customWidth="1"/>
    <col min="3082" max="3328" width="9" style="53"/>
    <col min="3329" max="3329" width="32.75" style="53" customWidth="1"/>
    <col min="3330" max="3333" width="8.5" style="53" customWidth="1"/>
    <col min="3334" max="3334" width="23.75" style="53" customWidth="1"/>
    <col min="3335" max="3337" width="8.5" style="53" customWidth="1"/>
    <col min="3338" max="3584" width="9" style="53"/>
    <col min="3585" max="3585" width="32.75" style="53" customWidth="1"/>
    <col min="3586" max="3589" width="8.5" style="53" customWidth="1"/>
    <col min="3590" max="3590" width="23.75" style="53" customWidth="1"/>
    <col min="3591" max="3593" width="8.5" style="53" customWidth="1"/>
    <col min="3594" max="3840" width="9" style="53"/>
    <col min="3841" max="3841" width="32.75" style="53" customWidth="1"/>
    <col min="3842" max="3845" width="8.5" style="53" customWidth="1"/>
    <col min="3846" max="3846" width="23.75" style="53" customWidth="1"/>
    <col min="3847" max="3849" width="8.5" style="53" customWidth="1"/>
    <col min="3850" max="4096" width="9" style="53"/>
    <col min="4097" max="4097" width="32.75" style="53" customWidth="1"/>
    <col min="4098" max="4101" width="8.5" style="53" customWidth="1"/>
    <col min="4102" max="4102" width="23.75" style="53" customWidth="1"/>
    <col min="4103" max="4105" width="8.5" style="53" customWidth="1"/>
    <col min="4106" max="4352" width="9" style="53"/>
    <col min="4353" max="4353" width="32.75" style="53" customWidth="1"/>
    <col min="4354" max="4357" width="8.5" style="53" customWidth="1"/>
    <col min="4358" max="4358" width="23.75" style="53" customWidth="1"/>
    <col min="4359" max="4361" width="8.5" style="53" customWidth="1"/>
    <col min="4362" max="4608" width="9" style="53"/>
    <col min="4609" max="4609" width="32.75" style="53" customWidth="1"/>
    <col min="4610" max="4613" width="8.5" style="53" customWidth="1"/>
    <col min="4614" max="4614" width="23.75" style="53" customWidth="1"/>
    <col min="4615" max="4617" width="8.5" style="53" customWidth="1"/>
    <col min="4618" max="4864" width="9" style="53"/>
    <col min="4865" max="4865" width="32.75" style="53" customWidth="1"/>
    <col min="4866" max="4869" width="8.5" style="53" customWidth="1"/>
    <col min="4870" max="4870" width="23.75" style="53" customWidth="1"/>
    <col min="4871" max="4873" width="8.5" style="53" customWidth="1"/>
    <col min="4874" max="5120" width="9" style="53"/>
    <col min="5121" max="5121" width="32.75" style="53" customWidth="1"/>
    <col min="5122" max="5125" width="8.5" style="53" customWidth="1"/>
    <col min="5126" max="5126" width="23.75" style="53" customWidth="1"/>
    <col min="5127" max="5129" width="8.5" style="53" customWidth="1"/>
    <col min="5130" max="5376" width="9" style="53"/>
    <col min="5377" max="5377" width="32.75" style="53" customWidth="1"/>
    <col min="5378" max="5381" width="8.5" style="53" customWidth="1"/>
    <col min="5382" max="5382" width="23.75" style="53" customWidth="1"/>
    <col min="5383" max="5385" width="8.5" style="53" customWidth="1"/>
    <col min="5386" max="5632" width="9" style="53"/>
    <col min="5633" max="5633" width="32.75" style="53" customWidth="1"/>
    <col min="5634" max="5637" width="8.5" style="53" customWidth="1"/>
    <col min="5638" max="5638" width="23.75" style="53" customWidth="1"/>
    <col min="5639" max="5641" width="8.5" style="53" customWidth="1"/>
    <col min="5642" max="5888" width="9" style="53"/>
    <col min="5889" max="5889" width="32.75" style="53" customWidth="1"/>
    <col min="5890" max="5893" width="8.5" style="53" customWidth="1"/>
    <col min="5894" max="5894" width="23.75" style="53" customWidth="1"/>
    <col min="5895" max="5897" width="8.5" style="53" customWidth="1"/>
    <col min="5898" max="6144" width="9" style="53"/>
    <col min="6145" max="6145" width="32.75" style="53" customWidth="1"/>
    <col min="6146" max="6149" width="8.5" style="53" customWidth="1"/>
    <col min="6150" max="6150" width="23.75" style="53" customWidth="1"/>
    <col min="6151" max="6153" width="8.5" style="53" customWidth="1"/>
    <col min="6154" max="6400" width="9" style="53"/>
    <col min="6401" max="6401" width="32.75" style="53" customWidth="1"/>
    <col min="6402" max="6405" width="8.5" style="53" customWidth="1"/>
    <col min="6406" max="6406" width="23.75" style="53" customWidth="1"/>
    <col min="6407" max="6409" width="8.5" style="53" customWidth="1"/>
    <col min="6410" max="6656" width="9" style="53"/>
    <col min="6657" max="6657" width="32.75" style="53" customWidth="1"/>
    <col min="6658" max="6661" width="8.5" style="53" customWidth="1"/>
    <col min="6662" max="6662" width="23.75" style="53" customWidth="1"/>
    <col min="6663" max="6665" width="8.5" style="53" customWidth="1"/>
    <col min="6666" max="6912" width="9" style="53"/>
    <col min="6913" max="6913" width="32.75" style="53" customWidth="1"/>
    <col min="6914" max="6917" width="8.5" style="53" customWidth="1"/>
    <col min="6918" max="6918" width="23.75" style="53" customWidth="1"/>
    <col min="6919" max="6921" width="8.5" style="53" customWidth="1"/>
    <col min="6922" max="7168" width="9" style="53"/>
    <col min="7169" max="7169" width="32.75" style="53" customWidth="1"/>
    <col min="7170" max="7173" width="8.5" style="53" customWidth="1"/>
    <col min="7174" max="7174" width="23.75" style="53" customWidth="1"/>
    <col min="7175" max="7177" width="8.5" style="53" customWidth="1"/>
    <col min="7178" max="7424" width="9" style="53"/>
    <col min="7425" max="7425" width="32.75" style="53" customWidth="1"/>
    <col min="7426" max="7429" width="8.5" style="53" customWidth="1"/>
    <col min="7430" max="7430" width="23.75" style="53" customWidth="1"/>
    <col min="7431" max="7433" width="8.5" style="53" customWidth="1"/>
    <col min="7434" max="7680" width="9" style="53"/>
    <col min="7681" max="7681" width="32.75" style="53" customWidth="1"/>
    <col min="7682" max="7685" width="8.5" style="53" customWidth="1"/>
    <col min="7686" max="7686" width="23.75" style="53" customWidth="1"/>
    <col min="7687" max="7689" width="8.5" style="53" customWidth="1"/>
    <col min="7690" max="7936" width="9" style="53"/>
    <col min="7937" max="7937" width="32.75" style="53" customWidth="1"/>
    <col min="7938" max="7941" width="8.5" style="53" customWidth="1"/>
    <col min="7942" max="7942" width="23.75" style="53" customWidth="1"/>
    <col min="7943" max="7945" width="8.5" style="53" customWidth="1"/>
    <col min="7946" max="8192" width="9" style="53"/>
    <col min="8193" max="8193" width="32.75" style="53" customWidth="1"/>
    <col min="8194" max="8197" width="8.5" style="53" customWidth="1"/>
    <col min="8198" max="8198" width="23.75" style="53" customWidth="1"/>
    <col min="8199" max="8201" width="8.5" style="53" customWidth="1"/>
    <col min="8202" max="8448" width="9" style="53"/>
    <col min="8449" max="8449" width="32.75" style="53" customWidth="1"/>
    <col min="8450" max="8453" width="8.5" style="53" customWidth="1"/>
    <col min="8454" max="8454" width="23.75" style="53" customWidth="1"/>
    <col min="8455" max="8457" width="8.5" style="53" customWidth="1"/>
    <col min="8458" max="8704" width="9" style="53"/>
    <col min="8705" max="8705" width="32.75" style="53" customWidth="1"/>
    <col min="8706" max="8709" width="8.5" style="53" customWidth="1"/>
    <col min="8710" max="8710" width="23.75" style="53" customWidth="1"/>
    <col min="8711" max="8713" width="8.5" style="53" customWidth="1"/>
    <col min="8714" max="8960" width="9" style="53"/>
    <col min="8961" max="8961" width="32.75" style="53" customWidth="1"/>
    <col min="8962" max="8965" width="8.5" style="53" customWidth="1"/>
    <col min="8966" max="8966" width="23.75" style="53" customWidth="1"/>
    <col min="8967" max="8969" width="8.5" style="53" customWidth="1"/>
    <col min="8970" max="9216" width="9" style="53"/>
    <col min="9217" max="9217" width="32.75" style="53" customWidth="1"/>
    <col min="9218" max="9221" width="8.5" style="53" customWidth="1"/>
    <col min="9222" max="9222" width="23.75" style="53" customWidth="1"/>
    <col min="9223" max="9225" width="8.5" style="53" customWidth="1"/>
    <col min="9226" max="9472" width="9" style="53"/>
    <col min="9473" max="9473" width="32.75" style="53" customWidth="1"/>
    <col min="9474" max="9477" width="8.5" style="53" customWidth="1"/>
    <col min="9478" max="9478" width="23.75" style="53" customWidth="1"/>
    <col min="9479" max="9481" width="8.5" style="53" customWidth="1"/>
    <col min="9482" max="9728" width="9" style="53"/>
    <col min="9729" max="9729" width="32.75" style="53" customWidth="1"/>
    <col min="9730" max="9733" width="8.5" style="53" customWidth="1"/>
    <col min="9734" max="9734" width="23.75" style="53" customWidth="1"/>
    <col min="9735" max="9737" width="8.5" style="53" customWidth="1"/>
    <col min="9738" max="9984" width="9" style="53"/>
    <col min="9985" max="9985" width="32.75" style="53" customWidth="1"/>
    <col min="9986" max="9989" width="8.5" style="53" customWidth="1"/>
    <col min="9990" max="9990" width="23.75" style="53" customWidth="1"/>
    <col min="9991" max="9993" width="8.5" style="53" customWidth="1"/>
    <col min="9994" max="10240" width="9" style="53"/>
    <col min="10241" max="10241" width="32.75" style="53" customWidth="1"/>
    <col min="10242" max="10245" width="8.5" style="53" customWidth="1"/>
    <col min="10246" max="10246" width="23.75" style="53" customWidth="1"/>
    <col min="10247" max="10249" width="8.5" style="53" customWidth="1"/>
    <col min="10250" max="10496" width="9" style="53"/>
    <col min="10497" max="10497" width="32.75" style="53" customWidth="1"/>
    <col min="10498" max="10501" width="8.5" style="53" customWidth="1"/>
    <col min="10502" max="10502" width="23.75" style="53" customWidth="1"/>
    <col min="10503" max="10505" width="8.5" style="53" customWidth="1"/>
    <col min="10506" max="10752" width="9" style="53"/>
    <col min="10753" max="10753" width="32.75" style="53" customWidth="1"/>
    <col min="10754" max="10757" width="8.5" style="53" customWidth="1"/>
    <col min="10758" max="10758" width="23.75" style="53" customWidth="1"/>
    <col min="10759" max="10761" width="8.5" style="53" customWidth="1"/>
    <col min="10762" max="11008" width="9" style="53"/>
    <col min="11009" max="11009" width="32.75" style="53" customWidth="1"/>
    <col min="11010" max="11013" width="8.5" style="53" customWidth="1"/>
    <col min="11014" max="11014" width="23.75" style="53" customWidth="1"/>
    <col min="11015" max="11017" width="8.5" style="53" customWidth="1"/>
    <col min="11018" max="11264" width="9" style="53"/>
    <col min="11265" max="11265" width="32.75" style="53" customWidth="1"/>
    <col min="11266" max="11269" width="8.5" style="53" customWidth="1"/>
    <col min="11270" max="11270" width="23.75" style="53" customWidth="1"/>
    <col min="11271" max="11273" width="8.5" style="53" customWidth="1"/>
    <col min="11274" max="11520" width="9" style="53"/>
    <col min="11521" max="11521" width="32.75" style="53" customWidth="1"/>
    <col min="11522" max="11525" width="8.5" style="53" customWidth="1"/>
    <col min="11526" max="11526" width="23.75" style="53" customWidth="1"/>
    <col min="11527" max="11529" width="8.5" style="53" customWidth="1"/>
    <col min="11530" max="11776" width="9" style="53"/>
    <col min="11777" max="11777" width="32.75" style="53" customWidth="1"/>
    <col min="11778" max="11781" width="8.5" style="53" customWidth="1"/>
    <col min="11782" max="11782" width="23.75" style="53" customWidth="1"/>
    <col min="11783" max="11785" width="8.5" style="53" customWidth="1"/>
    <col min="11786" max="12032" width="9" style="53"/>
    <col min="12033" max="12033" width="32.75" style="53" customWidth="1"/>
    <col min="12034" max="12037" width="8.5" style="53" customWidth="1"/>
    <col min="12038" max="12038" width="23.75" style="53" customWidth="1"/>
    <col min="12039" max="12041" width="8.5" style="53" customWidth="1"/>
    <col min="12042" max="12288" width="9" style="53"/>
    <col min="12289" max="12289" width="32.75" style="53" customWidth="1"/>
    <col min="12290" max="12293" width="8.5" style="53" customWidth="1"/>
    <col min="12294" max="12294" width="23.75" style="53" customWidth="1"/>
    <col min="12295" max="12297" width="8.5" style="53" customWidth="1"/>
    <col min="12298" max="12544" width="9" style="53"/>
    <col min="12545" max="12545" width="32.75" style="53" customWidth="1"/>
    <col min="12546" max="12549" width="8.5" style="53" customWidth="1"/>
    <col min="12550" max="12550" width="23.75" style="53" customWidth="1"/>
    <col min="12551" max="12553" width="8.5" style="53" customWidth="1"/>
    <col min="12554" max="12800" width="9" style="53"/>
    <col min="12801" max="12801" width="32.75" style="53" customWidth="1"/>
    <col min="12802" max="12805" width="8.5" style="53" customWidth="1"/>
    <col min="12806" max="12806" width="23.75" style="53" customWidth="1"/>
    <col min="12807" max="12809" width="8.5" style="53" customWidth="1"/>
    <col min="12810" max="13056" width="9" style="53"/>
    <col min="13057" max="13057" width="32.75" style="53" customWidth="1"/>
    <col min="13058" max="13061" width="8.5" style="53" customWidth="1"/>
    <col min="13062" max="13062" width="23.75" style="53" customWidth="1"/>
    <col min="13063" max="13065" width="8.5" style="53" customWidth="1"/>
    <col min="13066" max="13312" width="9" style="53"/>
    <col min="13313" max="13313" width="32.75" style="53" customWidth="1"/>
    <col min="13314" max="13317" width="8.5" style="53" customWidth="1"/>
    <col min="13318" max="13318" width="23.75" style="53" customWidth="1"/>
    <col min="13319" max="13321" width="8.5" style="53" customWidth="1"/>
    <col min="13322" max="13568" width="9" style="53"/>
    <col min="13569" max="13569" width="32.75" style="53" customWidth="1"/>
    <col min="13570" max="13573" width="8.5" style="53" customWidth="1"/>
    <col min="13574" max="13574" width="23.75" style="53" customWidth="1"/>
    <col min="13575" max="13577" width="8.5" style="53" customWidth="1"/>
    <col min="13578" max="13824" width="9" style="53"/>
    <col min="13825" max="13825" width="32.75" style="53" customWidth="1"/>
    <col min="13826" max="13829" width="8.5" style="53" customWidth="1"/>
    <col min="13830" max="13830" width="23.75" style="53" customWidth="1"/>
    <col min="13831" max="13833" width="8.5" style="53" customWidth="1"/>
    <col min="13834" max="14080" width="9" style="53"/>
    <col min="14081" max="14081" width="32.75" style="53" customWidth="1"/>
    <col min="14082" max="14085" width="8.5" style="53" customWidth="1"/>
    <col min="14086" max="14086" width="23.75" style="53" customWidth="1"/>
    <col min="14087" max="14089" width="8.5" style="53" customWidth="1"/>
    <col min="14090" max="14336" width="9" style="53"/>
    <col min="14337" max="14337" width="32.75" style="53" customWidth="1"/>
    <col min="14338" max="14341" width="8.5" style="53" customWidth="1"/>
    <col min="14342" max="14342" width="23.75" style="53" customWidth="1"/>
    <col min="14343" max="14345" width="8.5" style="53" customWidth="1"/>
    <col min="14346" max="14592" width="9" style="53"/>
    <col min="14593" max="14593" width="32.75" style="53" customWidth="1"/>
    <col min="14594" max="14597" width="8.5" style="53" customWidth="1"/>
    <col min="14598" max="14598" width="23.75" style="53" customWidth="1"/>
    <col min="14599" max="14601" width="8.5" style="53" customWidth="1"/>
    <col min="14602" max="14848" width="9" style="53"/>
    <col min="14849" max="14849" width="32.75" style="53" customWidth="1"/>
    <col min="14850" max="14853" width="8.5" style="53" customWidth="1"/>
    <col min="14854" max="14854" width="23.75" style="53" customWidth="1"/>
    <col min="14855" max="14857" width="8.5" style="53" customWidth="1"/>
    <col min="14858" max="15104" width="9" style="53"/>
    <col min="15105" max="15105" width="32.75" style="53" customWidth="1"/>
    <col min="15106" max="15109" width="8.5" style="53" customWidth="1"/>
    <col min="15110" max="15110" width="23.75" style="53" customWidth="1"/>
    <col min="15111" max="15113" width="8.5" style="53" customWidth="1"/>
    <col min="15114" max="15360" width="9" style="53"/>
    <col min="15361" max="15361" width="32.75" style="53" customWidth="1"/>
    <col min="15362" max="15365" width="8.5" style="53" customWidth="1"/>
    <col min="15366" max="15366" width="23.75" style="53" customWidth="1"/>
    <col min="15367" max="15369" width="8.5" style="53" customWidth="1"/>
    <col min="15370" max="15616" width="9" style="53"/>
    <col min="15617" max="15617" width="32.75" style="53" customWidth="1"/>
    <col min="15618" max="15621" width="8.5" style="53" customWidth="1"/>
    <col min="15622" max="15622" width="23.75" style="53" customWidth="1"/>
    <col min="15623" max="15625" width="8.5" style="53" customWidth="1"/>
    <col min="15626" max="15872" width="9" style="53"/>
    <col min="15873" max="15873" width="32.75" style="53" customWidth="1"/>
    <col min="15874" max="15877" width="8.5" style="53" customWidth="1"/>
    <col min="15878" max="15878" width="23.75" style="53" customWidth="1"/>
    <col min="15879" max="15881" width="8.5" style="53" customWidth="1"/>
    <col min="15882" max="16128" width="9" style="53"/>
    <col min="16129" max="16129" width="32.75" style="53" customWidth="1"/>
    <col min="16130" max="16133" width="8.5" style="53" customWidth="1"/>
    <col min="16134" max="16134" width="23.75" style="53" customWidth="1"/>
    <col min="16135" max="16137" width="8.5" style="53" customWidth="1"/>
    <col min="16138" max="16384" width="9" style="53"/>
  </cols>
  <sheetData>
    <row r="1" spans="1:20" ht="106.5" customHeight="1" x14ac:dyDescent="0.2">
      <c r="A1" s="52"/>
      <c r="B1" s="271" t="s">
        <v>356</v>
      </c>
      <c r="C1" s="272"/>
      <c r="D1" s="272"/>
      <c r="E1" s="272"/>
      <c r="F1" s="272"/>
      <c r="G1" s="272"/>
      <c r="H1" s="272"/>
      <c r="I1" s="272"/>
    </row>
    <row r="2" spans="1:20" ht="87.75" customHeight="1" x14ac:dyDescent="0.2">
      <c r="A2" s="299" t="s">
        <v>407</v>
      </c>
      <c r="B2" s="299"/>
      <c r="C2" s="299"/>
      <c r="D2" s="299"/>
      <c r="E2" s="299"/>
      <c r="F2" s="299"/>
      <c r="G2" s="299"/>
      <c r="H2" s="299"/>
      <c r="I2" s="299"/>
    </row>
    <row r="3" spans="1:20" ht="21" customHeight="1" x14ac:dyDescent="0.2">
      <c r="A3" s="274"/>
      <c r="B3" s="274"/>
      <c r="C3" s="274"/>
      <c r="D3" s="274"/>
      <c r="E3" s="274"/>
      <c r="F3" s="274"/>
      <c r="G3" s="274"/>
      <c r="H3" s="274"/>
      <c r="I3" s="274"/>
      <c r="L3" s="70">
        <f>H25</f>
        <v>0.12609999999999999</v>
      </c>
    </row>
    <row r="4" spans="1:20" ht="15.75" customHeight="1" x14ac:dyDescent="0.2">
      <c r="A4" s="54" t="s">
        <v>358</v>
      </c>
      <c r="B4" s="300" t="s">
        <v>358</v>
      </c>
      <c r="C4" s="300"/>
      <c r="D4" s="300"/>
      <c r="E4" s="300"/>
      <c r="F4" s="301" t="s">
        <v>359</v>
      </c>
      <c r="G4" s="301"/>
      <c r="H4" s="301"/>
      <c r="I4" s="301"/>
      <c r="K4" s="55"/>
    </row>
    <row r="5" spans="1:20" s="57" customFormat="1" ht="25.5" customHeight="1" x14ac:dyDescent="0.2">
      <c r="A5" s="56" t="s">
        <v>360</v>
      </c>
      <c r="B5" s="301" t="s">
        <v>361</v>
      </c>
      <c r="C5" s="301"/>
      <c r="D5" s="301"/>
      <c r="E5" s="301"/>
      <c r="F5" s="301" t="s">
        <v>362</v>
      </c>
      <c r="G5" s="301"/>
      <c r="H5" s="301"/>
      <c r="I5" s="301"/>
    </row>
    <row r="6" spans="1:20" x14ac:dyDescent="0.2">
      <c r="A6" s="56" t="s">
        <v>363</v>
      </c>
      <c r="B6" s="301" t="s">
        <v>364</v>
      </c>
      <c r="C6" s="301"/>
      <c r="D6" s="301"/>
      <c r="E6" s="301"/>
      <c r="F6" s="301" t="s">
        <v>365</v>
      </c>
      <c r="G6" s="301"/>
      <c r="H6" s="301"/>
      <c r="I6" s="301"/>
    </row>
    <row r="7" spans="1:20" ht="25.5" x14ac:dyDescent="0.2">
      <c r="A7" s="56" t="s">
        <v>366</v>
      </c>
      <c r="B7" s="301" t="s">
        <v>367</v>
      </c>
      <c r="C7" s="301"/>
      <c r="D7" s="301"/>
      <c r="E7" s="301"/>
      <c r="F7" s="301" t="s">
        <v>368</v>
      </c>
      <c r="G7" s="301"/>
      <c r="H7" s="301"/>
      <c r="I7" s="301"/>
    </row>
    <row r="8" spans="1:20" s="58" customFormat="1" ht="25.5" customHeight="1" x14ac:dyDescent="0.2">
      <c r="A8" s="302" t="s">
        <v>369</v>
      </c>
      <c r="B8" s="302"/>
      <c r="C8" s="302"/>
      <c r="D8" s="302"/>
      <c r="E8" s="302"/>
      <c r="F8" s="302"/>
      <c r="G8" s="302"/>
      <c r="H8" s="302"/>
      <c r="I8" s="302"/>
      <c r="K8" s="59"/>
    </row>
    <row r="9" spans="1:20" s="60" customFormat="1" ht="21" customHeight="1" x14ac:dyDescent="0.2">
      <c r="A9" s="270"/>
      <c r="B9" s="270"/>
      <c r="C9" s="270"/>
      <c r="D9" s="270"/>
      <c r="E9" s="270"/>
      <c r="F9" s="270"/>
      <c r="G9" s="270"/>
      <c r="H9" s="270"/>
      <c r="I9" s="270"/>
      <c r="J9" s="53"/>
      <c r="K9" s="53"/>
      <c r="L9" s="53"/>
      <c r="M9" s="53"/>
      <c r="N9" s="53"/>
      <c r="O9" s="53"/>
      <c r="P9" s="53"/>
      <c r="Q9" s="53"/>
      <c r="R9" s="53"/>
      <c r="S9" s="53"/>
      <c r="T9" s="53"/>
    </row>
    <row r="10" spans="1:20" ht="12.75" customHeight="1" x14ac:dyDescent="0.2">
      <c r="A10" s="292" t="s">
        <v>370</v>
      </c>
      <c r="B10" s="292"/>
      <c r="C10" s="292"/>
      <c r="D10" s="292"/>
      <c r="E10" s="292"/>
      <c r="F10" s="292"/>
      <c r="G10" s="292"/>
      <c r="H10" s="292"/>
      <c r="I10" s="292"/>
    </row>
    <row r="11" spans="1:20" ht="12.75" customHeight="1" x14ac:dyDescent="0.2">
      <c r="A11" s="292"/>
      <c r="B11" s="292"/>
      <c r="C11" s="292"/>
      <c r="D11" s="292"/>
      <c r="E11" s="292"/>
      <c r="F11" s="292"/>
      <c r="G11" s="292"/>
      <c r="H11" s="292"/>
      <c r="I11" s="292"/>
    </row>
    <row r="12" spans="1:20" s="60" customFormat="1" ht="21" customHeight="1" x14ac:dyDescent="0.2">
      <c r="A12" s="297"/>
      <c r="B12" s="297"/>
      <c r="C12" s="297"/>
      <c r="D12" s="297"/>
      <c r="E12" s="297"/>
      <c r="F12" s="297"/>
      <c r="G12" s="297"/>
      <c r="H12" s="297"/>
      <c r="I12" s="297"/>
      <c r="J12" s="53"/>
      <c r="K12" s="53"/>
      <c r="L12" s="53"/>
      <c r="M12" s="53"/>
      <c r="N12" s="53"/>
      <c r="O12" s="53"/>
      <c r="P12" s="53"/>
      <c r="Q12" s="53"/>
      <c r="R12" s="53"/>
      <c r="S12" s="53"/>
      <c r="T12" s="53"/>
    </row>
    <row r="13" spans="1:20" s="62" customFormat="1" ht="18" customHeight="1" x14ac:dyDescent="0.25">
      <c r="A13" s="81" t="s">
        <v>371</v>
      </c>
      <c r="B13" s="298" t="s">
        <v>372</v>
      </c>
      <c r="C13" s="298"/>
      <c r="D13" s="298" t="s">
        <v>373</v>
      </c>
      <c r="E13" s="298"/>
      <c r="F13" s="298" t="s">
        <v>374</v>
      </c>
      <c r="G13" s="298"/>
      <c r="H13" s="298" t="s">
        <v>375</v>
      </c>
      <c r="I13" s="298"/>
    </row>
    <row r="14" spans="1:20" ht="15.75" customHeight="1" x14ac:dyDescent="0.2">
      <c r="A14" s="82" t="s">
        <v>376</v>
      </c>
      <c r="B14" s="83" t="s">
        <v>377</v>
      </c>
      <c r="C14" s="83" t="s">
        <v>378</v>
      </c>
      <c r="D14" s="83" t="s">
        <v>377</v>
      </c>
      <c r="E14" s="83" t="s">
        <v>378</v>
      </c>
      <c r="F14" s="83" t="s">
        <v>377</v>
      </c>
      <c r="G14" s="83" t="s">
        <v>378</v>
      </c>
      <c r="H14" s="83" t="s">
        <v>377</v>
      </c>
      <c r="I14" s="83" t="s">
        <v>378</v>
      </c>
    </row>
    <row r="15" spans="1:20" ht="15" customHeight="1" x14ac:dyDescent="0.2">
      <c r="A15" s="84" t="s">
        <v>379</v>
      </c>
      <c r="B15" s="85">
        <v>1.4999999999999999E-2</v>
      </c>
      <c r="C15" s="85">
        <v>3.5000000000000003E-2</v>
      </c>
      <c r="D15" s="85">
        <v>4.4900000000000002E-2</v>
      </c>
      <c r="E15" s="85">
        <v>6.2199999999999998E-2</v>
      </c>
      <c r="F15" s="85">
        <v>3.4500000000000003E-2</v>
      </c>
      <c r="G15" s="85">
        <v>5.11E-2</v>
      </c>
      <c r="H15" s="67">
        <v>1.4999999999999999E-2</v>
      </c>
      <c r="I15" s="67">
        <v>5.11E-2</v>
      </c>
    </row>
    <row r="16" spans="1:20" ht="15.75" customHeight="1" x14ac:dyDescent="0.2">
      <c r="A16" s="82" t="s">
        <v>380</v>
      </c>
      <c r="B16" s="295">
        <v>8.5000000000000006E-3</v>
      </c>
      <c r="C16" s="295"/>
      <c r="D16" s="295">
        <v>1.11E-2</v>
      </c>
      <c r="E16" s="295"/>
      <c r="F16" s="295">
        <v>8.5000000000000006E-3</v>
      </c>
      <c r="G16" s="295"/>
      <c r="H16" s="263">
        <v>8.5000000000000006E-3</v>
      </c>
      <c r="I16" s="267"/>
    </row>
    <row r="17" spans="1:13" ht="15.75" customHeight="1" x14ac:dyDescent="0.2">
      <c r="A17" s="82" t="s">
        <v>381</v>
      </c>
      <c r="B17" s="295">
        <v>3.0000000000000001E-3</v>
      </c>
      <c r="C17" s="295"/>
      <c r="D17" s="295">
        <v>8.2000000000000007E-3</v>
      </c>
      <c r="E17" s="295"/>
      <c r="F17" s="295">
        <v>4.7999999999999996E-3</v>
      </c>
      <c r="G17" s="295"/>
      <c r="H17" s="263">
        <v>3.0000000000000001E-3</v>
      </c>
      <c r="I17" s="267"/>
    </row>
    <row r="18" spans="1:13" ht="15.75" customHeight="1" x14ac:dyDescent="0.2">
      <c r="A18" s="86" t="s">
        <v>382</v>
      </c>
      <c r="B18" s="295">
        <v>5.5999999999999999E-3</v>
      </c>
      <c r="C18" s="295"/>
      <c r="D18" s="295">
        <v>8.8999999999999999E-3</v>
      </c>
      <c r="E18" s="295"/>
      <c r="F18" s="295">
        <v>8.5000000000000006E-3</v>
      </c>
      <c r="G18" s="295"/>
      <c r="H18" s="263">
        <v>5.5999999999999999E-3</v>
      </c>
      <c r="I18" s="263"/>
    </row>
    <row r="19" spans="1:13" ht="15.75" customHeight="1" x14ac:dyDescent="0.2">
      <c r="A19" s="87" t="s">
        <v>383</v>
      </c>
      <c r="B19" s="296">
        <v>4.65E-2</v>
      </c>
      <c r="C19" s="296"/>
      <c r="D19" s="296">
        <v>8.6499999999999994E-2</v>
      </c>
      <c r="E19" s="296"/>
      <c r="F19" s="296">
        <v>5.3999999999999999E-2</v>
      </c>
      <c r="G19" s="296"/>
      <c r="H19" s="265">
        <f>SUM(H20:I23)</f>
        <v>3.6499999999999998E-2</v>
      </c>
      <c r="I19" s="266"/>
    </row>
    <row r="20" spans="1:13" ht="15.75" customHeight="1" x14ac:dyDescent="0.2">
      <c r="A20" s="88" t="s">
        <v>384</v>
      </c>
      <c r="B20" s="295" t="s">
        <v>403</v>
      </c>
      <c r="C20" s="295"/>
      <c r="D20" s="295" t="s">
        <v>403</v>
      </c>
      <c r="E20" s="295"/>
      <c r="F20" s="295" t="s">
        <v>403</v>
      </c>
      <c r="G20" s="295"/>
      <c r="H20" s="263">
        <v>0</v>
      </c>
      <c r="I20" s="263"/>
    </row>
    <row r="21" spans="1:13" ht="15.75" customHeight="1" x14ac:dyDescent="0.2">
      <c r="A21" s="88" t="s">
        <v>385</v>
      </c>
      <c r="B21" s="295">
        <v>6.4999999999999997E-3</v>
      </c>
      <c r="C21" s="295"/>
      <c r="D21" s="295">
        <v>6.4999999999999997E-3</v>
      </c>
      <c r="E21" s="295"/>
      <c r="F21" s="295">
        <v>6.4999999999999997E-3</v>
      </c>
      <c r="G21" s="295"/>
      <c r="H21" s="263">
        <v>6.4999999999999997E-3</v>
      </c>
      <c r="I21" s="263"/>
    </row>
    <row r="22" spans="1:13" ht="15.75" customHeight="1" x14ac:dyDescent="0.2">
      <c r="A22" s="88" t="s">
        <v>386</v>
      </c>
      <c r="B22" s="295">
        <v>0.03</v>
      </c>
      <c r="C22" s="295"/>
      <c r="D22" s="295">
        <v>0.03</v>
      </c>
      <c r="E22" s="295"/>
      <c r="F22" s="295">
        <v>0.03</v>
      </c>
      <c r="G22" s="295"/>
      <c r="H22" s="263">
        <v>0.03</v>
      </c>
      <c r="I22" s="263"/>
    </row>
    <row r="23" spans="1:13" ht="15.75" customHeight="1" x14ac:dyDescent="0.2">
      <c r="A23" s="88" t="s">
        <v>387</v>
      </c>
      <c r="B23" s="295"/>
      <c r="C23" s="295"/>
      <c r="D23" s="295">
        <v>4.4999999999999998E-2</v>
      </c>
      <c r="E23" s="295"/>
      <c r="F23" s="295"/>
      <c r="G23" s="295"/>
      <c r="H23" s="263"/>
      <c r="I23" s="263"/>
    </row>
    <row r="24" spans="1:13" ht="15.75" customHeight="1" x14ac:dyDescent="0.2">
      <c r="A24" s="89"/>
      <c r="B24" s="90"/>
      <c r="C24" s="90"/>
      <c r="D24" s="90"/>
      <c r="E24" s="90"/>
      <c r="F24" s="90"/>
      <c r="G24" s="90"/>
      <c r="H24" s="91"/>
      <c r="I24" s="91"/>
    </row>
    <row r="25" spans="1:13" ht="39" customHeight="1" x14ac:dyDescent="0.2">
      <c r="A25" s="288" t="s">
        <v>408</v>
      </c>
      <c r="B25" s="288"/>
      <c r="C25" s="288"/>
      <c r="D25" s="288"/>
      <c r="E25" s="288"/>
      <c r="F25" s="288"/>
      <c r="G25" s="288"/>
      <c r="H25" s="289">
        <f>TRUNC((((1+H29+H30+H31)*(1+H32)*(1+H33))/(1-H34))-1,4)</f>
        <v>0.12609999999999999</v>
      </c>
      <c r="I25" s="290"/>
      <c r="J25" s="70">
        <f>H25</f>
        <v>0.12609999999999999</v>
      </c>
      <c r="K25" s="75"/>
      <c r="M25" s="70"/>
    </row>
    <row r="26" spans="1:13" ht="21.75" customHeight="1" x14ac:dyDescent="0.2">
      <c r="A26" s="291"/>
      <c r="B26" s="291"/>
      <c r="C26" s="291"/>
      <c r="D26" s="291"/>
      <c r="E26" s="291"/>
      <c r="F26" s="291"/>
      <c r="G26" s="291"/>
      <c r="H26" s="291"/>
      <c r="I26" s="291"/>
    </row>
    <row r="27" spans="1:13" ht="18" customHeight="1" x14ac:dyDescent="0.2">
      <c r="A27" s="292" t="s">
        <v>389</v>
      </c>
      <c r="B27" s="292"/>
      <c r="C27" s="292"/>
      <c r="D27" s="292"/>
      <c r="E27" s="292"/>
      <c r="F27" s="292"/>
      <c r="G27" s="292"/>
      <c r="H27" s="292"/>
      <c r="I27" s="292"/>
    </row>
    <row r="28" spans="1:13" ht="18" customHeight="1" x14ac:dyDescent="0.2">
      <c r="A28" s="293" t="s">
        <v>390</v>
      </c>
      <c r="B28" s="293"/>
      <c r="C28" s="293"/>
      <c r="D28" s="293"/>
      <c r="E28" s="293"/>
      <c r="F28" s="293"/>
      <c r="G28" s="293"/>
      <c r="H28" s="294" t="s">
        <v>375</v>
      </c>
      <c r="I28" s="294"/>
    </row>
    <row r="29" spans="1:13" ht="18" customHeight="1" x14ac:dyDescent="0.2">
      <c r="A29" s="283" t="s">
        <v>361</v>
      </c>
      <c r="B29" s="283"/>
      <c r="C29" s="283"/>
      <c r="D29" s="283"/>
      <c r="E29" s="283"/>
      <c r="F29" s="283"/>
      <c r="G29" s="283"/>
      <c r="H29" s="286">
        <f>H15</f>
        <v>1.4999999999999999E-2</v>
      </c>
      <c r="I29" s="286"/>
    </row>
    <row r="30" spans="1:13" ht="18" customHeight="1" x14ac:dyDescent="0.2">
      <c r="A30" s="287" t="s">
        <v>391</v>
      </c>
      <c r="B30" s="287"/>
      <c r="C30" s="287"/>
      <c r="D30" s="287"/>
      <c r="E30" s="287"/>
      <c r="F30" s="287"/>
      <c r="G30" s="287"/>
      <c r="H30" s="286">
        <f>H17</f>
        <v>3.0000000000000001E-3</v>
      </c>
      <c r="I30" s="286"/>
    </row>
    <row r="31" spans="1:13" ht="17.25" customHeight="1" x14ac:dyDescent="0.2">
      <c r="A31" s="287" t="s">
        <v>367</v>
      </c>
      <c r="B31" s="287"/>
      <c r="C31" s="287"/>
      <c r="D31" s="287"/>
      <c r="E31" s="287"/>
      <c r="F31" s="287"/>
      <c r="G31" s="287"/>
      <c r="H31" s="286">
        <f>H18</f>
        <v>5.5999999999999999E-3</v>
      </c>
      <c r="I31" s="286"/>
    </row>
    <row r="32" spans="1:13" ht="18" customHeight="1" x14ac:dyDescent="0.2">
      <c r="A32" s="283" t="s">
        <v>362</v>
      </c>
      <c r="B32" s="283"/>
      <c r="C32" s="283"/>
      <c r="D32" s="283"/>
      <c r="E32" s="283"/>
      <c r="F32" s="283"/>
      <c r="G32" s="283"/>
      <c r="H32" s="286">
        <f>H16</f>
        <v>8.5000000000000006E-3</v>
      </c>
      <c r="I32" s="286"/>
    </row>
    <row r="33" spans="1:10" ht="18" customHeight="1" x14ac:dyDescent="0.2">
      <c r="A33" s="287" t="s">
        <v>365</v>
      </c>
      <c r="B33" s="287"/>
      <c r="C33" s="287"/>
      <c r="D33" s="287"/>
      <c r="E33" s="287"/>
      <c r="F33" s="287"/>
      <c r="G33" s="287"/>
      <c r="H33" s="286">
        <f>I15</f>
        <v>5.11E-2</v>
      </c>
      <c r="I33" s="286"/>
    </row>
    <row r="34" spans="1:10" ht="16.5" customHeight="1" x14ac:dyDescent="0.2">
      <c r="A34" s="283" t="s">
        <v>368</v>
      </c>
      <c r="B34" s="283"/>
      <c r="C34" s="283"/>
      <c r="D34" s="283"/>
      <c r="E34" s="283"/>
      <c r="F34" s="283"/>
      <c r="G34" s="283"/>
      <c r="H34" s="286">
        <f>H19</f>
        <v>3.6499999999999998E-2</v>
      </c>
      <c r="I34" s="286"/>
    </row>
    <row r="35" spans="1:10" ht="16.5" customHeight="1" x14ac:dyDescent="0.2">
      <c r="A35" s="283"/>
      <c r="B35" s="283"/>
      <c r="C35" s="283"/>
      <c r="D35" s="283"/>
      <c r="E35" s="283"/>
      <c r="F35" s="283"/>
      <c r="G35" s="283"/>
      <c r="H35" s="283"/>
      <c r="I35" s="283"/>
    </row>
    <row r="36" spans="1:10" ht="16.5" customHeight="1" x14ac:dyDescent="0.2">
      <c r="A36" s="284" t="s">
        <v>392</v>
      </c>
      <c r="B36" s="284"/>
      <c r="C36" s="284"/>
      <c r="D36" s="284"/>
      <c r="E36" s="284"/>
      <c r="F36" s="284"/>
      <c r="G36" s="284"/>
      <c r="H36" s="284"/>
      <c r="I36" s="284"/>
    </row>
    <row r="37" spans="1:10" ht="16.5" customHeight="1" x14ac:dyDescent="0.2">
      <c r="A37" s="76"/>
      <c r="B37" s="76"/>
      <c r="C37" s="76"/>
      <c r="D37" s="76"/>
      <c r="E37" s="76"/>
      <c r="F37" s="76"/>
      <c r="G37" s="76"/>
      <c r="H37" s="76"/>
      <c r="I37" s="76"/>
    </row>
    <row r="38" spans="1:10" ht="17.25" customHeight="1" x14ac:dyDescent="0.2">
      <c r="A38" s="77" t="s">
        <v>393</v>
      </c>
      <c r="B38" s="76"/>
      <c r="C38" s="76"/>
      <c r="D38" s="76"/>
      <c r="E38" s="76"/>
      <c r="F38" s="76"/>
      <c r="G38" s="76"/>
      <c r="H38" s="76"/>
      <c r="I38" s="76"/>
    </row>
    <row r="39" spans="1:10" ht="30.75" customHeight="1" x14ac:dyDescent="0.2">
      <c r="A39" s="253" t="s">
        <v>394</v>
      </c>
      <c r="B39" s="253"/>
      <c r="C39" s="253"/>
      <c r="D39" s="253"/>
      <c r="E39" s="253"/>
      <c r="F39" s="253"/>
      <c r="G39" s="253"/>
      <c r="H39" s="253"/>
      <c r="I39" s="253"/>
      <c r="J39" s="253"/>
    </row>
    <row r="40" spans="1:10" ht="55.5" customHeight="1" x14ac:dyDescent="0.2">
      <c r="A40" s="253" t="s">
        <v>395</v>
      </c>
      <c r="B40" s="253"/>
      <c r="C40" s="253"/>
      <c r="D40" s="253"/>
      <c r="E40" s="253"/>
      <c r="F40" s="253"/>
      <c r="G40" s="253"/>
      <c r="H40" s="253"/>
      <c r="I40" s="76"/>
    </row>
    <row r="41" spans="1:10" ht="19.5" customHeight="1" x14ac:dyDescent="0.2">
      <c r="A41" s="303" t="s">
        <v>535</v>
      </c>
      <c r="B41" s="303"/>
      <c r="C41" s="303"/>
      <c r="D41" s="303"/>
      <c r="E41" s="303"/>
      <c r="F41" s="303"/>
      <c r="G41" s="303"/>
      <c r="H41" s="303"/>
      <c r="I41" s="76"/>
    </row>
    <row r="42" spans="1:10" ht="30" customHeight="1" x14ac:dyDescent="0.2">
      <c r="A42" s="253" t="s">
        <v>406</v>
      </c>
      <c r="B42" s="253"/>
      <c r="C42" s="253"/>
      <c r="D42" s="253"/>
      <c r="E42" s="253"/>
      <c r="F42" s="253"/>
      <c r="G42" s="253"/>
      <c r="H42" s="253"/>
      <c r="I42" s="253"/>
      <c r="J42" s="253"/>
    </row>
    <row r="43" spans="1:10" s="57" customFormat="1" ht="21.75" customHeight="1" x14ac:dyDescent="0.2">
      <c r="A43" s="246" t="s">
        <v>397</v>
      </c>
      <c r="B43" s="246"/>
      <c r="C43" s="246"/>
      <c r="D43" s="246"/>
      <c r="E43" s="78"/>
      <c r="F43" s="79"/>
      <c r="G43" s="79"/>
      <c r="H43" s="79"/>
      <c r="I43" s="79"/>
      <c r="J43" s="79"/>
    </row>
    <row r="44" spans="1:10" ht="16.5" customHeight="1" x14ac:dyDescent="0.2">
      <c r="A44" s="246" t="s">
        <v>398</v>
      </c>
      <c r="B44" s="246"/>
      <c r="C44" s="246"/>
      <c r="D44" s="246"/>
      <c r="E44" s="76"/>
      <c r="F44" s="76"/>
      <c r="G44" s="76"/>
      <c r="H44" s="76"/>
      <c r="I44" s="76"/>
    </row>
    <row r="45" spans="1:10" ht="16.5" customHeight="1" x14ac:dyDescent="0.2">
      <c r="A45" s="80"/>
      <c r="B45" s="80"/>
      <c r="C45" s="80"/>
      <c r="D45" s="80"/>
      <c r="E45" s="76"/>
      <c r="F45" s="76"/>
      <c r="G45" s="76"/>
      <c r="H45" s="76"/>
      <c r="I45" s="76"/>
    </row>
    <row r="46" spans="1:10" ht="15" customHeight="1" x14ac:dyDescent="0.2">
      <c r="A46" s="228" t="s">
        <v>399</v>
      </c>
      <c r="B46" s="228"/>
      <c r="C46" s="228"/>
      <c r="D46" s="228"/>
      <c r="E46" s="228"/>
      <c r="F46" s="228"/>
      <c r="G46" s="228"/>
      <c r="H46" s="228"/>
      <c r="I46" s="228"/>
    </row>
    <row r="47" spans="1:10" ht="15" x14ac:dyDescent="0.2">
      <c r="A47" s="229" t="s">
        <v>400</v>
      </c>
      <c r="B47" s="229"/>
      <c r="C47" s="229"/>
      <c r="D47" s="229"/>
      <c r="E47" s="229"/>
      <c r="F47" s="229"/>
      <c r="G47" s="229"/>
      <c r="H47" s="229"/>
      <c r="I47" s="229"/>
    </row>
    <row r="48" spans="1:10" ht="15" x14ac:dyDescent="0.2">
      <c r="A48" s="229" t="s">
        <v>401</v>
      </c>
      <c r="B48" s="229"/>
      <c r="C48" s="229"/>
      <c r="D48" s="229"/>
      <c r="E48" s="229"/>
      <c r="F48" s="229"/>
      <c r="G48" s="229"/>
      <c r="H48" s="229"/>
      <c r="I48" s="229"/>
    </row>
    <row r="49" spans="1:9" x14ac:dyDescent="0.2">
      <c r="A49" s="247"/>
      <c r="B49" s="247"/>
      <c r="C49" s="247"/>
      <c r="D49" s="247"/>
      <c r="E49" s="247"/>
      <c r="F49" s="247"/>
      <c r="G49" s="247"/>
      <c r="H49" s="247"/>
      <c r="I49" s="247"/>
    </row>
  </sheetData>
  <sheetProtection password="CC3D" sheet="1" objects="1" scenarios="1" selectLockedCells="1"/>
  <mergeCells count="81">
    <mergeCell ref="A9:I9"/>
    <mergeCell ref="B1:I1"/>
    <mergeCell ref="A2:I2"/>
    <mergeCell ref="A3:I3"/>
    <mergeCell ref="B4:E4"/>
    <mergeCell ref="F4:I4"/>
    <mergeCell ref="B5:E5"/>
    <mergeCell ref="F5:I5"/>
    <mergeCell ref="B6:E6"/>
    <mergeCell ref="F6:I6"/>
    <mergeCell ref="B7:E7"/>
    <mergeCell ref="F7:I7"/>
    <mergeCell ref="A8:I8"/>
    <mergeCell ref="A10:I11"/>
    <mergeCell ref="A12:I12"/>
    <mergeCell ref="B13:C13"/>
    <mergeCell ref="D13:E13"/>
    <mergeCell ref="F13:G13"/>
    <mergeCell ref="H13:I13"/>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A25:G25"/>
    <mergeCell ref="H25:I25"/>
    <mergeCell ref="A26:I26"/>
    <mergeCell ref="A27:I27"/>
    <mergeCell ref="A28:G28"/>
    <mergeCell ref="H28:I28"/>
    <mergeCell ref="A29:G29"/>
    <mergeCell ref="H29:I29"/>
    <mergeCell ref="A30:G30"/>
    <mergeCell ref="H30:I30"/>
    <mergeCell ref="A31:G31"/>
    <mergeCell ref="H31:I31"/>
    <mergeCell ref="A32:G32"/>
    <mergeCell ref="H32:I32"/>
    <mergeCell ref="A33:G33"/>
    <mergeCell ref="H33:I33"/>
    <mergeCell ref="A34:G34"/>
    <mergeCell ref="H34:I34"/>
    <mergeCell ref="A49:I49"/>
    <mergeCell ref="A35:I35"/>
    <mergeCell ref="A36:I36"/>
    <mergeCell ref="A39:J39"/>
    <mergeCell ref="A40:H40"/>
    <mergeCell ref="A41:H41"/>
    <mergeCell ref="A42:J42"/>
    <mergeCell ref="A43:D43"/>
    <mergeCell ref="A44:D44"/>
    <mergeCell ref="A46:I46"/>
    <mergeCell ref="A47:I47"/>
    <mergeCell ref="A48:I48"/>
  </mergeCells>
  <printOptions horizontalCentered="1"/>
  <pageMargins left="0.51181102362204722" right="0.51181102362204722" top="0.78740157480314965" bottom="0.78740157480314965" header="0.31496062992125984" footer="0.31496062992125984"/>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1"/>
  <sheetViews>
    <sheetView showGridLines="0" showOutlineSymbols="0" showWhiteSpace="0" view="pageBreakPreview" topLeftCell="A416" zoomScale="115" zoomScaleNormal="100" zoomScaleSheetLayoutView="115" workbookViewId="0">
      <selection activeCell="J10" sqref="J10"/>
    </sheetView>
  </sheetViews>
  <sheetFormatPr defaultRowHeight="14.25" x14ac:dyDescent="0.2"/>
  <cols>
    <col min="1" max="1" width="10" bestFit="1" customWidth="1"/>
    <col min="2" max="2" width="12" bestFit="1" customWidth="1"/>
    <col min="3" max="3" width="10" bestFit="1" customWidth="1"/>
    <col min="4" max="4" width="60" bestFit="1" customWidth="1"/>
    <col min="5" max="5" width="15" bestFit="1" customWidth="1"/>
    <col min="6" max="9" width="12" bestFit="1" customWidth="1"/>
    <col min="10" max="11" width="14" bestFit="1" customWidth="1"/>
  </cols>
  <sheetData>
    <row r="1" spans="1:10" ht="15" x14ac:dyDescent="0.2">
      <c r="A1" s="21"/>
      <c r="B1" s="21"/>
      <c r="C1" s="311" t="s">
        <v>204</v>
      </c>
      <c r="D1" s="311"/>
      <c r="E1" s="311" t="s">
        <v>1</v>
      </c>
      <c r="F1" s="311"/>
      <c r="G1" s="311" t="s">
        <v>2</v>
      </c>
      <c r="H1" s="311"/>
      <c r="I1" s="311" t="s">
        <v>3</v>
      </c>
      <c r="J1" s="311"/>
    </row>
    <row r="2" spans="1:10" ht="80.099999999999994" customHeight="1" x14ac:dyDescent="0.2">
      <c r="A2" s="23"/>
      <c r="B2" s="23"/>
      <c r="C2" s="312" t="s">
        <v>4</v>
      </c>
      <c r="D2" s="312"/>
      <c r="E2" s="312" t="s">
        <v>5</v>
      </c>
      <c r="F2" s="312"/>
      <c r="G2" s="312" t="s">
        <v>6</v>
      </c>
      <c r="H2" s="312"/>
      <c r="I2" s="312" t="s">
        <v>7</v>
      </c>
      <c r="J2" s="312"/>
    </row>
    <row r="3" spans="1:10" ht="15" x14ac:dyDescent="0.25">
      <c r="A3" s="313" t="s">
        <v>204</v>
      </c>
      <c r="B3" s="238"/>
      <c r="C3" s="238"/>
      <c r="D3" s="238"/>
      <c r="E3" s="238"/>
      <c r="F3" s="238"/>
      <c r="G3" s="238"/>
      <c r="H3" s="238"/>
      <c r="I3" s="238"/>
      <c r="J3" s="238"/>
    </row>
    <row r="4" spans="1:10" ht="30" customHeight="1" x14ac:dyDescent="0.25">
      <c r="A4" s="313" t="s">
        <v>205</v>
      </c>
      <c r="B4" s="238"/>
      <c r="C4" s="238"/>
      <c r="D4" s="238"/>
      <c r="E4" s="238"/>
      <c r="F4" s="238"/>
      <c r="G4" s="238"/>
      <c r="H4" s="238"/>
      <c r="I4" s="238"/>
      <c r="J4" s="238"/>
    </row>
    <row r="5" spans="1:10" ht="18" customHeight="1" x14ac:dyDescent="0.2">
      <c r="A5" s="24" t="s">
        <v>20</v>
      </c>
      <c r="B5" s="25" t="s">
        <v>10</v>
      </c>
      <c r="C5" s="24" t="s">
        <v>11</v>
      </c>
      <c r="D5" s="24" t="s">
        <v>12</v>
      </c>
      <c r="E5" s="307" t="s">
        <v>206</v>
      </c>
      <c r="F5" s="307"/>
      <c r="G5" s="26" t="s">
        <v>13</v>
      </c>
      <c r="H5" s="25" t="s">
        <v>14</v>
      </c>
      <c r="I5" s="25" t="s">
        <v>15</v>
      </c>
      <c r="J5" s="25" t="s">
        <v>17</v>
      </c>
    </row>
    <row r="6" spans="1:10" ht="39" customHeight="1" x14ac:dyDescent="0.2">
      <c r="A6" s="27" t="s">
        <v>207</v>
      </c>
      <c r="B6" s="28" t="s">
        <v>21</v>
      </c>
      <c r="C6" s="27" t="s">
        <v>22</v>
      </c>
      <c r="D6" s="27" t="s">
        <v>23</v>
      </c>
      <c r="E6" s="308" t="s">
        <v>208</v>
      </c>
      <c r="F6" s="308"/>
      <c r="G6" s="29" t="s">
        <v>24</v>
      </c>
      <c r="H6" s="30"/>
      <c r="I6" s="31"/>
      <c r="J6" s="31"/>
    </row>
    <row r="7" spans="1:10" ht="24" customHeight="1" x14ac:dyDescent="0.2">
      <c r="A7" s="32" t="s">
        <v>209</v>
      </c>
      <c r="B7" s="33" t="s">
        <v>210</v>
      </c>
      <c r="C7" s="32" t="s">
        <v>36</v>
      </c>
      <c r="D7" s="32" t="s">
        <v>211</v>
      </c>
      <c r="E7" s="309" t="s">
        <v>212</v>
      </c>
      <c r="F7" s="309"/>
      <c r="G7" s="34" t="s">
        <v>213</v>
      </c>
      <c r="H7" s="35">
        <v>2.5</v>
      </c>
      <c r="I7" s="36">
        <v>30.93</v>
      </c>
      <c r="J7" s="36">
        <f>TRUNC(H7*I7,2)</f>
        <v>77.319999999999993</v>
      </c>
    </row>
    <row r="8" spans="1:10" ht="26.1" customHeight="1" x14ac:dyDescent="0.2">
      <c r="A8" s="32" t="s">
        <v>209</v>
      </c>
      <c r="B8" s="33" t="s">
        <v>214</v>
      </c>
      <c r="C8" s="32" t="s">
        <v>36</v>
      </c>
      <c r="D8" s="32" t="s">
        <v>215</v>
      </c>
      <c r="E8" s="309" t="s">
        <v>212</v>
      </c>
      <c r="F8" s="309"/>
      <c r="G8" s="34" t="s">
        <v>213</v>
      </c>
      <c r="H8" s="35">
        <v>2.5</v>
      </c>
      <c r="I8" s="36">
        <v>24.13</v>
      </c>
      <c r="J8" s="36">
        <f>TRUNC(H8*I8,2)</f>
        <v>60.32</v>
      </c>
    </row>
    <row r="9" spans="1:10" ht="39" customHeight="1" x14ac:dyDescent="0.2">
      <c r="A9" s="37" t="s">
        <v>216</v>
      </c>
      <c r="B9" s="38" t="s">
        <v>217</v>
      </c>
      <c r="C9" s="37" t="s">
        <v>22</v>
      </c>
      <c r="D9" s="37" t="s">
        <v>218</v>
      </c>
      <c r="E9" s="304" t="s">
        <v>219</v>
      </c>
      <c r="F9" s="304"/>
      <c r="G9" s="39" t="s">
        <v>24</v>
      </c>
      <c r="H9" s="40">
        <v>1</v>
      </c>
      <c r="I9" s="41">
        <v>478</v>
      </c>
      <c r="J9" s="41">
        <f>TRUNC(H9*I9,2)</f>
        <v>478</v>
      </c>
    </row>
    <row r="10" spans="1:10" x14ac:dyDescent="0.2">
      <c r="A10" s="42"/>
      <c r="B10" s="42"/>
      <c r="C10" s="42"/>
      <c r="D10" s="42"/>
      <c r="E10" s="42"/>
      <c r="F10" s="43"/>
      <c r="G10" s="42"/>
      <c r="H10" s="43"/>
      <c r="I10" s="47" t="s">
        <v>201</v>
      </c>
      <c r="J10" s="49">
        <f>SUM(J7:J9)</f>
        <v>615.64</v>
      </c>
    </row>
    <row r="11" spans="1:10" ht="15" thickBot="1" x14ac:dyDescent="0.25">
      <c r="A11" s="42"/>
      <c r="B11" s="42"/>
      <c r="C11" s="42"/>
      <c r="D11" s="42"/>
      <c r="E11" s="42"/>
      <c r="F11" s="43"/>
      <c r="G11" s="42"/>
      <c r="H11" s="305"/>
      <c r="I11" s="305"/>
      <c r="J11" s="43"/>
    </row>
    <row r="12" spans="1:10" ht="0.95" customHeight="1" thickTop="1" x14ac:dyDescent="0.2">
      <c r="A12" s="45"/>
      <c r="B12" s="45"/>
      <c r="C12" s="45"/>
      <c r="D12" s="45"/>
      <c r="E12" s="45"/>
      <c r="F12" s="45"/>
      <c r="G12" s="45"/>
      <c r="H12" s="45"/>
      <c r="I12" s="45"/>
      <c r="J12" s="45"/>
    </row>
    <row r="13" spans="1:10" ht="18" customHeight="1" x14ac:dyDescent="0.2">
      <c r="A13" s="24" t="s">
        <v>27</v>
      </c>
      <c r="B13" s="25" t="s">
        <v>10</v>
      </c>
      <c r="C13" s="24" t="s">
        <v>11</v>
      </c>
      <c r="D13" s="24" t="s">
        <v>12</v>
      </c>
      <c r="E13" s="307" t="s">
        <v>206</v>
      </c>
      <c r="F13" s="307"/>
      <c r="G13" s="26" t="s">
        <v>13</v>
      </c>
      <c r="H13" s="25" t="s">
        <v>14</v>
      </c>
      <c r="I13" s="25" t="s">
        <v>15</v>
      </c>
      <c r="J13" s="25" t="s">
        <v>17</v>
      </c>
    </row>
    <row r="14" spans="1:10" ht="39" customHeight="1" x14ac:dyDescent="0.2">
      <c r="A14" s="27" t="s">
        <v>207</v>
      </c>
      <c r="B14" s="28" t="s">
        <v>28</v>
      </c>
      <c r="C14" s="27" t="s">
        <v>22</v>
      </c>
      <c r="D14" s="27" t="s">
        <v>543</v>
      </c>
      <c r="E14" s="308" t="s">
        <v>220</v>
      </c>
      <c r="F14" s="308"/>
      <c r="G14" s="29">
        <v>1</v>
      </c>
      <c r="H14" s="30"/>
      <c r="I14" s="31"/>
      <c r="J14" s="31"/>
    </row>
    <row r="15" spans="1:10" ht="26.1" customHeight="1" x14ac:dyDescent="0.2">
      <c r="A15" s="37" t="s">
        <v>216</v>
      </c>
      <c r="B15" s="38" t="s">
        <v>221</v>
      </c>
      <c r="C15" s="37" t="s">
        <v>22</v>
      </c>
      <c r="D15" s="37" t="s">
        <v>544</v>
      </c>
      <c r="E15" s="304" t="s">
        <v>219</v>
      </c>
      <c r="F15" s="304"/>
      <c r="G15" s="39" t="s">
        <v>24</v>
      </c>
      <c r="H15" s="40">
        <v>1</v>
      </c>
      <c r="I15" s="41">
        <v>230000</v>
      </c>
      <c r="J15" s="41">
        <f t="shared" ref="J15" si="0">TRUNC(H15*I15,2)</f>
        <v>230000</v>
      </c>
    </row>
    <row r="16" spans="1:10" x14ac:dyDescent="0.2">
      <c r="A16" s="42"/>
      <c r="B16" s="42"/>
      <c r="C16" s="42"/>
      <c r="D16" s="42"/>
      <c r="E16" s="42"/>
      <c r="F16" s="43"/>
      <c r="G16" s="42"/>
      <c r="H16" s="43"/>
      <c r="I16" s="42"/>
      <c r="J16" s="43"/>
    </row>
    <row r="17" spans="1:10" ht="15" thickBot="1" x14ac:dyDescent="0.25">
      <c r="A17" s="42"/>
      <c r="B17" s="42"/>
      <c r="C17" s="42"/>
      <c r="D17" s="42"/>
      <c r="E17" s="42"/>
      <c r="F17" s="43"/>
      <c r="G17" s="42"/>
      <c r="H17" s="306" t="s">
        <v>201</v>
      </c>
      <c r="I17" s="306" t="s">
        <v>201</v>
      </c>
      <c r="J17" s="49">
        <f>SUM(J14:J15)</f>
        <v>230000</v>
      </c>
    </row>
    <row r="18" spans="1:10" ht="0.95" customHeight="1" thickTop="1" x14ac:dyDescent="0.2">
      <c r="A18" s="45"/>
      <c r="B18" s="45"/>
      <c r="C18" s="45"/>
      <c r="D18" s="45"/>
      <c r="E18" s="45"/>
      <c r="F18" s="45"/>
      <c r="G18" s="45"/>
      <c r="H18" s="45"/>
      <c r="I18" s="45"/>
      <c r="J18" s="45"/>
    </row>
    <row r="19" spans="1:10" s="184" customFormat="1" ht="18" customHeight="1" x14ac:dyDescent="0.2">
      <c r="A19" s="187" t="s">
        <v>545</v>
      </c>
      <c r="B19" s="25" t="s">
        <v>10</v>
      </c>
      <c r="C19" s="187" t="s">
        <v>11</v>
      </c>
      <c r="D19" s="187" t="s">
        <v>12</v>
      </c>
      <c r="E19" s="307" t="s">
        <v>206</v>
      </c>
      <c r="F19" s="307"/>
      <c r="G19" s="26" t="s">
        <v>13</v>
      </c>
      <c r="H19" s="25" t="s">
        <v>14</v>
      </c>
      <c r="I19" s="25" t="s">
        <v>15</v>
      </c>
      <c r="J19" s="25" t="s">
        <v>17</v>
      </c>
    </row>
    <row r="20" spans="1:10" s="184" customFormat="1" ht="39" customHeight="1" x14ac:dyDescent="0.2">
      <c r="A20" s="188" t="s">
        <v>207</v>
      </c>
      <c r="B20" s="28" t="s">
        <v>546</v>
      </c>
      <c r="C20" s="188" t="s">
        <v>22</v>
      </c>
      <c r="D20" s="188" t="s">
        <v>540</v>
      </c>
      <c r="E20" s="308" t="s">
        <v>547</v>
      </c>
      <c r="F20" s="308"/>
      <c r="G20" s="29" t="s">
        <v>548</v>
      </c>
      <c r="H20" s="30"/>
      <c r="I20" s="31"/>
      <c r="J20" s="31"/>
    </row>
    <row r="21" spans="1:10" s="184" customFormat="1" ht="26.1" customHeight="1" x14ac:dyDescent="0.2">
      <c r="A21" s="189" t="s">
        <v>209</v>
      </c>
      <c r="B21" s="33" t="s">
        <v>549</v>
      </c>
      <c r="C21" s="189" t="s">
        <v>36</v>
      </c>
      <c r="D21" s="189" t="s">
        <v>550</v>
      </c>
      <c r="E21" s="309" t="s">
        <v>212</v>
      </c>
      <c r="F21" s="309"/>
      <c r="G21" s="34" t="s">
        <v>213</v>
      </c>
      <c r="H21" s="35">
        <v>0.21490000000000001</v>
      </c>
      <c r="I21" s="36">
        <v>30.37</v>
      </c>
      <c r="J21" s="36">
        <f t="shared" ref="J21:J23" si="1">TRUNC(H21*I21,2)</f>
        <v>6.52</v>
      </c>
    </row>
    <row r="22" spans="1:10" s="184" customFormat="1" ht="24" customHeight="1" x14ac:dyDescent="0.2">
      <c r="A22" s="185" t="s">
        <v>216</v>
      </c>
      <c r="B22" s="38" t="s">
        <v>551</v>
      </c>
      <c r="C22" s="185" t="s">
        <v>36</v>
      </c>
      <c r="D22" s="185" t="s">
        <v>552</v>
      </c>
      <c r="E22" s="304" t="s">
        <v>219</v>
      </c>
      <c r="F22" s="304"/>
      <c r="G22" s="39" t="s">
        <v>553</v>
      </c>
      <c r="H22" s="40">
        <v>2.12E-2</v>
      </c>
      <c r="I22" s="41">
        <v>46.5</v>
      </c>
      <c r="J22" s="41">
        <f t="shared" si="1"/>
        <v>0.98</v>
      </c>
    </row>
    <row r="23" spans="1:10" s="184" customFormat="1" ht="24" customHeight="1" x14ac:dyDescent="0.2">
      <c r="A23" s="185" t="s">
        <v>216</v>
      </c>
      <c r="B23" s="38" t="s">
        <v>554</v>
      </c>
      <c r="C23" s="185" t="s">
        <v>22</v>
      </c>
      <c r="D23" s="185" t="s">
        <v>555</v>
      </c>
      <c r="E23" s="304" t="s">
        <v>219</v>
      </c>
      <c r="F23" s="304"/>
      <c r="G23" s="39" t="s">
        <v>553</v>
      </c>
      <c r="H23" s="40">
        <v>0.14112</v>
      </c>
      <c r="I23" s="41">
        <v>106.18</v>
      </c>
      <c r="J23" s="41">
        <f t="shared" si="1"/>
        <v>14.98</v>
      </c>
    </row>
    <row r="24" spans="1:10" s="184" customFormat="1" x14ac:dyDescent="0.2">
      <c r="A24" s="186"/>
      <c r="B24" s="186"/>
      <c r="C24" s="186"/>
      <c r="D24" s="186"/>
      <c r="E24" s="186"/>
      <c r="F24" s="43"/>
      <c r="G24" s="186"/>
      <c r="H24" s="306" t="s">
        <v>201</v>
      </c>
      <c r="I24" s="306" t="s">
        <v>201</v>
      </c>
      <c r="J24" s="49">
        <f>SUM(J21:J23)</f>
        <v>22.48</v>
      </c>
    </row>
    <row r="25" spans="1:10" s="184" customFormat="1" ht="15" thickBot="1" x14ac:dyDescent="0.25">
      <c r="A25" s="186"/>
      <c r="B25" s="186"/>
      <c r="C25" s="186"/>
      <c r="D25" s="186"/>
      <c r="E25" s="186"/>
      <c r="F25" s="43"/>
      <c r="G25" s="186"/>
      <c r="H25" s="305"/>
      <c r="I25" s="305"/>
      <c r="J25" s="43"/>
    </row>
    <row r="26" spans="1:10" s="184" customFormat="1" ht="0.95" customHeight="1" thickTop="1" x14ac:dyDescent="0.2">
      <c r="A26" s="45"/>
      <c r="B26" s="45"/>
      <c r="C26" s="45"/>
      <c r="D26" s="45"/>
      <c r="E26" s="45"/>
      <c r="F26" s="45"/>
      <c r="G26" s="45"/>
      <c r="H26" s="45"/>
      <c r="I26" s="45"/>
      <c r="J26" s="45"/>
    </row>
    <row r="27" spans="1:10" s="184" customFormat="1" ht="18" customHeight="1" x14ac:dyDescent="0.2">
      <c r="A27" s="187" t="s">
        <v>556</v>
      </c>
      <c r="B27" s="25" t="s">
        <v>10</v>
      </c>
      <c r="C27" s="187" t="s">
        <v>11</v>
      </c>
      <c r="D27" s="187" t="s">
        <v>12</v>
      </c>
      <c r="E27" s="307" t="s">
        <v>206</v>
      </c>
      <c r="F27" s="307"/>
      <c r="G27" s="26" t="s">
        <v>13</v>
      </c>
      <c r="H27" s="25" t="s">
        <v>14</v>
      </c>
      <c r="I27" s="25" t="s">
        <v>15</v>
      </c>
      <c r="J27" s="25" t="s">
        <v>17</v>
      </c>
    </row>
    <row r="28" spans="1:10" s="184" customFormat="1" ht="51.95" customHeight="1" x14ac:dyDescent="0.2">
      <c r="A28" s="188" t="s">
        <v>207</v>
      </c>
      <c r="B28" s="28" t="s">
        <v>557</v>
      </c>
      <c r="C28" s="188" t="s">
        <v>22</v>
      </c>
      <c r="D28" s="188" t="s">
        <v>542</v>
      </c>
      <c r="E28" s="308" t="s">
        <v>547</v>
      </c>
      <c r="F28" s="308"/>
      <c r="G28" s="29" t="s">
        <v>548</v>
      </c>
      <c r="H28" s="30"/>
      <c r="I28" s="31"/>
      <c r="J28" s="31"/>
    </row>
    <row r="29" spans="1:10" s="184" customFormat="1" ht="26.1" customHeight="1" x14ac:dyDescent="0.2">
      <c r="A29" s="189" t="s">
        <v>209</v>
      </c>
      <c r="B29" s="33" t="s">
        <v>549</v>
      </c>
      <c r="C29" s="189" t="s">
        <v>36</v>
      </c>
      <c r="D29" s="189" t="s">
        <v>550</v>
      </c>
      <c r="E29" s="309" t="s">
        <v>212</v>
      </c>
      <c r="F29" s="309"/>
      <c r="G29" s="34" t="s">
        <v>213</v>
      </c>
      <c r="H29" s="35">
        <v>0.21490000000000001</v>
      </c>
      <c r="I29" s="36">
        <v>30.37</v>
      </c>
      <c r="J29" s="36">
        <f t="shared" ref="J29:J31" si="2">TRUNC(H29*I29,2)</f>
        <v>6.52</v>
      </c>
    </row>
    <row r="30" spans="1:10" s="184" customFormat="1" ht="24" customHeight="1" x14ac:dyDescent="0.2">
      <c r="A30" s="185" t="s">
        <v>216</v>
      </c>
      <c r="B30" s="38" t="s">
        <v>551</v>
      </c>
      <c r="C30" s="185" t="s">
        <v>36</v>
      </c>
      <c r="D30" s="185" t="s">
        <v>552</v>
      </c>
      <c r="E30" s="304" t="s">
        <v>219</v>
      </c>
      <c r="F30" s="304"/>
      <c r="G30" s="39" t="s">
        <v>553</v>
      </c>
      <c r="H30" s="40">
        <v>3.0300000000000001E-2</v>
      </c>
      <c r="I30" s="41">
        <v>46.5</v>
      </c>
      <c r="J30" s="41">
        <f t="shared" si="2"/>
        <v>1.4</v>
      </c>
    </row>
    <row r="31" spans="1:10" s="184" customFormat="1" ht="26.1" customHeight="1" x14ac:dyDescent="0.2">
      <c r="A31" s="185" t="s">
        <v>216</v>
      </c>
      <c r="B31" s="38" t="s">
        <v>558</v>
      </c>
      <c r="C31" s="185" t="s">
        <v>22</v>
      </c>
      <c r="D31" s="185" t="s">
        <v>559</v>
      </c>
      <c r="E31" s="304" t="s">
        <v>219</v>
      </c>
      <c r="F31" s="304"/>
      <c r="G31" s="39" t="s">
        <v>553</v>
      </c>
      <c r="H31" s="40">
        <v>0.23799999999999999</v>
      </c>
      <c r="I31" s="41">
        <v>70.650000000000006</v>
      </c>
      <c r="J31" s="41">
        <f t="shared" si="2"/>
        <v>16.809999999999999</v>
      </c>
    </row>
    <row r="32" spans="1:10" s="184" customFormat="1" ht="22.5" customHeight="1" x14ac:dyDescent="0.2">
      <c r="A32" s="186"/>
      <c r="B32" s="186"/>
      <c r="C32" s="186"/>
      <c r="D32" s="186"/>
      <c r="E32" s="186"/>
      <c r="F32" s="43"/>
      <c r="G32" s="186"/>
      <c r="H32" s="306" t="s">
        <v>201</v>
      </c>
      <c r="I32" s="306" t="s">
        <v>201</v>
      </c>
      <c r="J32" s="49">
        <f>SUM(J29:J31)</f>
        <v>24.729999999999997</v>
      </c>
    </row>
    <row r="33" spans="1:10" s="184" customFormat="1" x14ac:dyDescent="0.2">
      <c r="A33" s="186"/>
      <c r="B33" s="186"/>
      <c r="C33" s="186"/>
      <c r="D33" s="186"/>
      <c r="E33" s="186"/>
      <c r="F33" s="43"/>
      <c r="G33" s="186"/>
      <c r="H33" s="305"/>
      <c r="I33" s="305"/>
      <c r="J33" s="43"/>
    </row>
    <row r="34" spans="1:10" ht="18" customHeight="1" x14ac:dyDescent="0.2">
      <c r="A34" s="24" t="s">
        <v>34</v>
      </c>
      <c r="B34" s="25" t="s">
        <v>10</v>
      </c>
      <c r="C34" s="24" t="s">
        <v>11</v>
      </c>
      <c r="D34" s="24" t="s">
        <v>12</v>
      </c>
      <c r="E34" s="307" t="s">
        <v>206</v>
      </c>
      <c r="F34" s="307"/>
      <c r="G34" s="26" t="s">
        <v>13</v>
      </c>
      <c r="H34" s="25" t="s">
        <v>14</v>
      </c>
      <c r="I34" s="25" t="s">
        <v>15</v>
      </c>
      <c r="J34" s="25" t="s">
        <v>17</v>
      </c>
    </row>
    <row r="35" spans="1:10" ht="39" customHeight="1" x14ac:dyDescent="0.2">
      <c r="A35" s="27" t="s">
        <v>207</v>
      </c>
      <c r="B35" s="28" t="s">
        <v>35</v>
      </c>
      <c r="C35" s="27" t="s">
        <v>36</v>
      </c>
      <c r="D35" s="27" t="s">
        <v>37</v>
      </c>
      <c r="E35" s="308" t="s">
        <v>222</v>
      </c>
      <c r="F35" s="308"/>
      <c r="G35" s="29" t="s">
        <v>38</v>
      </c>
      <c r="H35" s="30"/>
      <c r="I35" s="31"/>
      <c r="J35" s="31"/>
    </row>
    <row r="36" spans="1:10" ht="26.1" customHeight="1" x14ac:dyDescent="0.2">
      <c r="A36" s="32" t="s">
        <v>209</v>
      </c>
      <c r="B36" s="33" t="s">
        <v>223</v>
      </c>
      <c r="C36" s="32" t="s">
        <v>36</v>
      </c>
      <c r="D36" s="32" t="s">
        <v>224</v>
      </c>
      <c r="E36" s="309" t="s">
        <v>212</v>
      </c>
      <c r="F36" s="309"/>
      <c r="G36" s="34" t="s">
        <v>213</v>
      </c>
      <c r="H36" s="35">
        <v>0.1721</v>
      </c>
      <c r="I36" s="36">
        <v>27.41</v>
      </c>
      <c r="J36" s="36">
        <f>TRUNC(H36*I36,2)</f>
        <v>4.71</v>
      </c>
    </row>
    <row r="37" spans="1:10" ht="24" customHeight="1" x14ac:dyDescent="0.2">
      <c r="A37" s="32" t="s">
        <v>209</v>
      </c>
      <c r="B37" s="33" t="s">
        <v>225</v>
      </c>
      <c r="C37" s="32" t="s">
        <v>36</v>
      </c>
      <c r="D37" s="32" t="s">
        <v>226</v>
      </c>
      <c r="E37" s="309" t="s">
        <v>212</v>
      </c>
      <c r="F37" s="309"/>
      <c r="G37" s="34" t="s">
        <v>213</v>
      </c>
      <c r="H37" s="35">
        <v>0.1721</v>
      </c>
      <c r="I37" s="36">
        <v>31.21</v>
      </c>
      <c r="J37" s="36">
        <f>TRUNC(H37*I37,2)</f>
        <v>5.37</v>
      </c>
    </row>
    <row r="38" spans="1:10" ht="39" customHeight="1" x14ac:dyDescent="0.2">
      <c r="A38" s="37" t="s">
        <v>216</v>
      </c>
      <c r="B38" s="38" t="s">
        <v>227</v>
      </c>
      <c r="C38" s="37" t="s">
        <v>36</v>
      </c>
      <c r="D38" s="37" t="s">
        <v>228</v>
      </c>
      <c r="E38" s="304" t="s">
        <v>219</v>
      </c>
      <c r="F38" s="304"/>
      <c r="G38" s="39" t="s">
        <v>38</v>
      </c>
      <c r="H38" s="40">
        <v>1.1000000000000001</v>
      </c>
      <c r="I38" s="41">
        <v>14.8</v>
      </c>
      <c r="J38" s="41">
        <f>TRUNC(H38*I38,2)</f>
        <v>16.28</v>
      </c>
    </row>
    <row r="39" spans="1:10" x14ac:dyDescent="0.2">
      <c r="A39" s="42"/>
      <c r="B39" s="42"/>
      <c r="C39" s="42"/>
      <c r="D39" s="42"/>
      <c r="E39" s="42"/>
      <c r="F39" s="43"/>
      <c r="G39" s="42"/>
      <c r="H39" s="43"/>
      <c r="I39" s="42"/>
      <c r="J39" s="43"/>
    </row>
    <row r="40" spans="1:10" ht="15" thickBot="1" x14ac:dyDescent="0.25">
      <c r="A40" s="42"/>
      <c r="B40" s="42"/>
      <c r="C40" s="42"/>
      <c r="D40" s="42"/>
      <c r="E40" s="42"/>
      <c r="F40" s="43"/>
      <c r="G40" s="42"/>
      <c r="H40" s="306" t="s">
        <v>201</v>
      </c>
      <c r="I40" s="306" t="s">
        <v>201</v>
      </c>
      <c r="J40" s="49">
        <f>SUM(J36:J38)</f>
        <v>26.36</v>
      </c>
    </row>
    <row r="41" spans="1:10" ht="0.95" customHeight="1" thickTop="1" x14ac:dyDescent="0.2">
      <c r="A41" s="45"/>
      <c r="B41" s="45"/>
      <c r="C41" s="45"/>
      <c r="D41" s="45"/>
      <c r="E41" s="45"/>
      <c r="F41" s="45"/>
      <c r="G41" s="45"/>
      <c r="H41" s="45"/>
      <c r="I41" s="45"/>
      <c r="J41" s="45"/>
    </row>
    <row r="42" spans="1:10" ht="18" customHeight="1" x14ac:dyDescent="0.2">
      <c r="A42" s="24" t="s">
        <v>39</v>
      </c>
      <c r="B42" s="25" t="s">
        <v>10</v>
      </c>
      <c r="C42" s="24" t="s">
        <v>11</v>
      </c>
      <c r="D42" s="24" t="s">
        <v>12</v>
      </c>
      <c r="E42" s="307" t="s">
        <v>206</v>
      </c>
      <c r="F42" s="307"/>
      <c r="G42" s="26" t="s">
        <v>13</v>
      </c>
      <c r="H42" s="25" t="s">
        <v>14</v>
      </c>
      <c r="I42" s="25" t="s">
        <v>15</v>
      </c>
      <c r="J42" s="25" t="s">
        <v>17</v>
      </c>
    </row>
    <row r="43" spans="1:10" ht="39" customHeight="1" x14ac:dyDescent="0.2">
      <c r="A43" s="27" t="s">
        <v>207</v>
      </c>
      <c r="B43" s="28" t="s">
        <v>40</v>
      </c>
      <c r="C43" s="27" t="s">
        <v>36</v>
      </c>
      <c r="D43" s="27" t="s">
        <v>41</v>
      </c>
      <c r="E43" s="308" t="s">
        <v>222</v>
      </c>
      <c r="F43" s="308"/>
      <c r="G43" s="29" t="s">
        <v>38</v>
      </c>
      <c r="H43" s="30"/>
      <c r="I43" s="31"/>
      <c r="J43" s="31"/>
    </row>
    <row r="44" spans="1:10" ht="26.1" customHeight="1" x14ac:dyDescent="0.2">
      <c r="A44" s="32" t="s">
        <v>209</v>
      </c>
      <c r="B44" s="33" t="s">
        <v>223</v>
      </c>
      <c r="C44" s="32" t="s">
        <v>36</v>
      </c>
      <c r="D44" s="32" t="s">
        <v>224</v>
      </c>
      <c r="E44" s="309" t="s">
        <v>212</v>
      </c>
      <c r="F44" s="309"/>
      <c r="G44" s="34" t="s">
        <v>213</v>
      </c>
      <c r="H44" s="35">
        <v>9.4500000000000001E-2</v>
      </c>
      <c r="I44" s="36">
        <v>27.41</v>
      </c>
      <c r="J44" s="36">
        <f t="shared" ref="J44:J46" si="3">TRUNC(H44*I44,2)</f>
        <v>2.59</v>
      </c>
    </row>
    <row r="45" spans="1:10" ht="24" customHeight="1" x14ac:dyDescent="0.2">
      <c r="A45" s="32" t="s">
        <v>209</v>
      </c>
      <c r="B45" s="33" t="s">
        <v>225</v>
      </c>
      <c r="C45" s="32" t="s">
        <v>36</v>
      </c>
      <c r="D45" s="32" t="s">
        <v>226</v>
      </c>
      <c r="E45" s="309" t="s">
        <v>212</v>
      </c>
      <c r="F45" s="309"/>
      <c r="G45" s="34" t="s">
        <v>213</v>
      </c>
      <c r="H45" s="35">
        <v>9.4500000000000001E-2</v>
      </c>
      <c r="I45" s="36">
        <v>31.21</v>
      </c>
      <c r="J45" s="36">
        <f t="shared" si="3"/>
        <v>2.94</v>
      </c>
    </row>
    <row r="46" spans="1:10" ht="39" customHeight="1" x14ac:dyDescent="0.2">
      <c r="A46" s="37" t="s">
        <v>216</v>
      </c>
      <c r="B46" s="38" t="s">
        <v>229</v>
      </c>
      <c r="C46" s="37" t="s">
        <v>36</v>
      </c>
      <c r="D46" s="37" t="s">
        <v>230</v>
      </c>
      <c r="E46" s="304" t="s">
        <v>219</v>
      </c>
      <c r="F46" s="304"/>
      <c r="G46" s="39" t="s">
        <v>38</v>
      </c>
      <c r="H46" s="40">
        <v>1.1000000000000001</v>
      </c>
      <c r="I46" s="41">
        <v>7.58</v>
      </c>
      <c r="J46" s="41">
        <f t="shared" si="3"/>
        <v>8.33</v>
      </c>
    </row>
    <row r="47" spans="1:10" x14ac:dyDescent="0.2">
      <c r="A47" s="42"/>
      <c r="B47" s="42"/>
      <c r="C47" s="42"/>
      <c r="D47" s="42"/>
      <c r="E47" s="42"/>
      <c r="F47" s="43"/>
      <c r="G47" s="42"/>
      <c r="H47" s="43"/>
      <c r="I47" s="42"/>
      <c r="J47" s="43"/>
    </row>
    <row r="48" spans="1:10" ht="15" thickBot="1" x14ac:dyDescent="0.25">
      <c r="A48" s="42"/>
      <c r="B48" s="42"/>
      <c r="C48" s="42"/>
      <c r="D48" s="42"/>
      <c r="E48" s="42"/>
      <c r="F48" s="43"/>
      <c r="G48" s="42"/>
      <c r="H48" s="306" t="s">
        <v>201</v>
      </c>
      <c r="I48" s="306" t="s">
        <v>201</v>
      </c>
      <c r="J48" s="49">
        <f>SUM(J44:J46)</f>
        <v>13.86</v>
      </c>
    </row>
    <row r="49" spans="1:10" ht="0.95" customHeight="1" thickTop="1" x14ac:dyDescent="0.2">
      <c r="A49" s="45"/>
      <c r="B49" s="45"/>
      <c r="C49" s="45"/>
      <c r="D49" s="45"/>
      <c r="E49" s="45"/>
      <c r="F49" s="45"/>
      <c r="G49" s="45"/>
      <c r="H49" s="45"/>
      <c r="I49" s="45"/>
      <c r="J49" s="45"/>
    </row>
    <row r="50" spans="1:10" ht="18" customHeight="1" x14ac:dyDescent="0.2">
      <c r="A50" s="24" t="s">
        <v>42</v>
      </c>
      <c r="B50" s="25" t="s">
        <v>10</v>
      </c>
      <c r="C50" s="24" t="s">
        <v>11</v>
      </c>
      <c r="D50" s="24" t="s">
        <v>12</v>
      </c>
      <c r="E50" s="307" t="s">
        <v>206</v>
      </c>
      <c r="F50" s="307"/>
      <c r="G50" s="26" t="s">
        <v>13</v>
      </c>
      <c r="H50" s="25" t="s">
        <v>14</v>
      </c>
      <c r="I50" s="25" t="s">
        <v>15</v>
      </c>
      <c r="J50" s="25" t="s">
        <v>17</v>
      </c>
    </row>
    <row r="51" spans="1:10" ht="24" customHeight="1" x14ac:dyDescent="0.2">
      <c r="A51" s="27" t="s">
        <v>207</v>
      </c>
      <c r="B51" s="28" t="s">
        <v>43</v>
      </c>
      <c r="C51" s="27" t="s">
        <v>22</v>
      </c>
      <c r="D51" s="27" t="s">
        <v>44</v>
      </c>
      <c r="E51" s="308" t="s">
        <v>222</v>
      </c>
      <c r="F51" s="308"/>
      <c r="G51" s="29" t="s">
        <v>38</v>
      </c>
      <c r="H51" s="30"/>
      <c r="I51" s="31"/>
      <c r="J51" s="31"/>
    </row>
    <row r="52" spans="1:10" ht="24" customHeight="1" x14ac:dyDescent="0.2">
      <c r="A52" s="32" t="s">
        <v>209</v>
      </c>
      <c r="B52" s="33" t="s">
        <v>225</v>
      </c>
      <c r="C52" s="32" t="s">
        <v>36</v>
      </c>
      <c r="D52" s="32" t="s">
        <v>226</v>
      </c>
      <c r="E52" s="309" t="s">
        <v>212</v>
      </c>
      <c r="F52" s="309"/>
      <c r="G52" s="34" t="s">
        <v>213</v>
      </c>
      <c r="H52" s="35">
        <v>0.59699999999999998</v>
      </c>
      <c r="I52" s="36">
        <v>31.21</v>
      </c>
      <c r="J52" s="36">
        <f t="shared" ref="J52:J54" si="4">TRUNC(H52*I52,2)</f>
        <v>18.63</v>
      </c>
    </row>
    <row r="53" spans="1:10" ht="26.1" customHeight="1" x14ac:dyDescent="0.2">
      <c r="A53" s="32" t="s">
        <v>209</v>
      </c>
      <c r="B53" s="33" t="s">
        <v>223</v>
      </c>
      <c r="C53" s="32" t="s">
        <v>36</v>
      </c>
      <c r="D53" s="32" t="s">
        <v>224</v>
      </c>
      <c r="E53" s="309" t="s">
        <v>212</v>
      </c>
      <c r="F53" s="309"/>
      <c r="G53" s="34" t="s">
        <v>213</v>
      </c>
      <c r="H53" s="35">
        <v>0.59699999999999998</v>
      </c>
      <c r="I53" s="36">
        <v>27.41</v>
      </c>
      <c r="J53" s="36">
        <f t="shared" si="4"/>
        <v>16.36</v>
      </c>
    </row>
    <row r="54" spans="1:10" ht="24" customHeight="1" x14ac:dyDescent="0.2">
      <c r="A54" s="37" t="s">
        <v>216</v>
      </c>
      <c r="B54" s="38" t="s">
        <v>231</v>
      </c>
      <c r="C54" s="37" t="s">
        <v>22</v>
      </c>
      <c r="D54" s="37" t="s">
        <v>232</v>
      </c>
      <c r="E54" s="304" t="s">
        <v>219</v>
      </c>
      <c r="F54" s="304"/>
      <c r="G54" s="39" t="s">
        <v>38</v>
      </c>
      <c r="H54" s="40">
        <v>1.05</v>
      </c>
      <c r="I54" s="41">
        <v>95.64</v>
      </c>
      <c r="J54" s="41">
        <f t="shared" si="4"/>
        <v>100.42</v>
      </c>
    </row>
    <row r="55" spans="1:10" x14ac:dyDescent="0.2">
      <c r="A55" s="42"/>
      <c r="B55" s="42"/>
      <c r="C55" s="42"/>
      <c r="D55" s="42"/>
      <c r="E55" s="42"/>
      <c r="F55" s="43"/>
      <c r="G55" s="42"/>
      <c r="H55" s="43"/>
      <c r="I55" s="42"/>
      <c r="J55" s="43"/>
    </row>
    <row r="56" spans="1:10" ht="15" thickBot="1" x14ac:dyDescent="0.25">
      <c r="A56" s="42"/>
      <c r="B56" s="42"/>
      <c r="C56" s="42"/>
      <c r="D56" s="42"/>
      <c r="E56" s="42"/>
      <c r="F56" s="43"/>
      <c r="G56" s="42"/>
      <c r="H56" s="306" t="s">
        <v>201</v>
      </c>
      <c r="I56" s="306" t="s">
        <v>201</v>
      </c>
      <c r="J56" s="49">
        <f>SUM(J52:J54)</f>
        <v>135.41</v>
      </c>
    </row>
    <row r="57" spans="1:10" ht="0.95" customHeight="1" thickTop="1" x14ac:dyDescent="0.2">
      <c r="A57" s="45"/>
      <c r="B57" s="45"/>
      <c r="C57" s="45"/>
      <c r="D57" s="45"/>
      <c r="E57" s="45"/>
      <c r="F57" s="45"/>
      <c r="G57" s="45"/>
      <c r="H57" s="45"/>
      <c r="I57" s="45"/>
      <c r="J57" s="45"/>
    </row>
    <row r="58" spans="1:10" ht="18" customHeight="1" x14ac:dyDescent="0.2">
      <c r="A58" s="24" t="s">
        <v>45</v>
      </c>
      <c r="B58" s="25" t="s">
        <v>10</v>
      </c>
      <c r="C58" s="24" t="s">
        <v>11</v>
      </c>
      <c r="D58" s="24" t="s">
        <v>12</v>
      </c>
      <c r="E58" s="307" t="s">
        <v>206</v>
      </c>
      <c r="F58" s="307"/>
      <c r="G58" s="26" t="s">
        <v>13</v>
      </c>
      <c r="H58" s="25" t="s">
        <v>14</v>
      </c>
      <c r="I58" s="25" t="s">
        <v>15</v>
      </c>
      <c r="J58" s="25" t="s">
        <v>17</v>
      </c>
    </row>
    <row r="59" spans="1:10" ht="24" customHeight="1" x14ac:dyDescent="0.2">
      <c r="A59" s="27" t="s">
        <v>207</v>
      </c>
      <c r="B59" s="28" t="s">
        <v>46</v>
      </c>
      <c r="C59" s="27" t="s">
        <v>47</v>
      </c>
      <c r="D59" s="27" t="s">
        <v>48</v>
      </c>
      <c r="E59" s="308" t="s">
        <v>233</v>
      </c>
      <c r="F59" s="308"/>
      <c r="G59" s="29" t="s">
        <v>38</v>
      </c>
      <c r="H59" s="30"/>
      <c r="I59" s="31"/>
      <c r="J59" s="31"/>
    </row>
    <row r="60" spans="1:10" ht="26.1" customHeight="1" x14ac:dyDescent="0.2">
      <c r="A60" s="32" t="s">
        <v>209</v>
      </c>
      <c r="B60" s="33" t="s">
        <v>223</v>
      </c>
      <c r="C60" s="32" t="s">
        <v>36</v>
      </c>
      <c r="D60" s="32" t="s">
        <v>224</v>
      </c>
      <c r="E60" s="309" t="s">
        <v>212</v>
      </c>
      <c r="F60" s="309"/>
      <c r="G60" s="34" t="s">
        <v>213</v>
      </c>
      <c r="H60" s="35">
        <v>1.804</v>
      </c>
      <c r="I60" s="36">
        <v>27.41</v>
      </c>
      <c r="J60" s="36">
        <f t="shared" ref="J60:J62" si="5">TRUNC(H60*I60,2)</f>
        <v>49.44</v>
      </c>
    </row>
    <row r="61" spans="1:10" ht="24" customHeight="1" x14ac:dyDescent="0.2">
      <c r="A61" s="32" t="s">
        <v>209</v>
      </c>
      <c r="B61" s="33" t="s">
        <v>225</v>
      </c>
      <c r="C61" s="32" t="s">
        <v>36</v>
      </c>
      <c r="D61" s="32" t="s">
        <v>226</v>
      </c>
      <c r="E61" s="309" t="s">
        <v>212</v>
      </c>
      <c r="F61" s="309"/>
      <c r="G61" s="34" t="s">
        <v>213</v>
      </c>
      <c r="H61" s="35">
        <v>1.804</v>
      </c>
      <c r="I61" s="36">
        <v>31.21</v>
      </c>
      <c r="J61" s="36">
        <f t="shared" si="5"/>
        <v>56.3</v>
      </c>
    </row>
    <row r="62" spans="1:10" ht="24" customHeight="1" x14ac:dyDescent="0.2">
      <c r="A62" s="37" t="s">
        <v>216</v>
      </c>
      <c r="B62" s="38" t="s">
        <v>234</v>
      </c>
      <c r="C62" s="37" t="s">
        <v>47</v>
      </c>
      <c r="D62" s="37" t="s">
        <v>235</v>
      </c>
      <c r="E62" s="304" t="s">
        <v>219</v>
      </c>
      <c r="F62" s="304"/>
      <c r="G62" s="39" t="s">
        <v>38</v>
      </c>
      <c r="H62" s="40">
        <v>1</v>
      </c>
      <c r="I62" s="41">
        <v>26.32</v>
      </c>
      <c r="J62" s="41">
        <f t="shared" si="5"/>
        <v>26.32</v>
      </c>
    </row>
    <row r="63" spans="1:10" x14ac:dyDescent="0.2">
      <c r="A63" s="42"/>
      <c r="B63" s="42"/>
      <c r="C63" s="42"/>
      <c r="D63" s="42"/>
      <c r="E63" s="42"/>
      <c r="F63" s="43"/>
      <c r="G63" s="42"/>
      <c r="H63" s="43"/>
      <c r="I63" s="42"/>
      <c r="J63" s="43"/>
    </row>
    <row r="64" spans="1:10" ht="15" thickBot="1" x14ac:dyDescent="0.25">
      <c r="A64" s="42"/>
      <c r="B64" s="42"/>
      <c r="C64" s="42"/>
      <c r="D64" s="42"/>
      <c r="E64" s="42"/>
      <c r="F64" s="43"/>
      <c r="G64" s="42"/>
      <c r="H64" s="306" t="s">
        <v>201</v>
      </c>
      <c r="I64" s="306" t="s">
        <v>201</v>
      </c>
      <c r="J64" s="49">
        <f>SUM(J60:J62)</f>
        <v>132.06</v>
      </c>
    </row>
    <row r="65" spans="1:10" ht="0.95" customHeight="1" thickTop="1" x14ac:dyDescent="0.2">
      <c r="A65" s="45"/>
      <c r="B65" s="45"/>
      <c r="C65" s="45"/>
      <c r="D65" s="45"/>
      <c r="E65" s="45"/>
      <c r="F65" s="45"/>
      <c r="G65" s="45"/>
      <c r="H65" s="45"/>
      <c r="I65" s="45"/>
      <c r="J65" s="45"/>
    </row>
    <row r="66" spans="1:10" ht="18" customHeight="1" x14ac:dyDescent="0.2">
      <c r="A66" s="24" t="s">
        <v>49</v>
      </c>
      <c r="B66" s="25" t="s">
        <v>10</v>
      </c>
      <c r="C66" s="24" t="s">
        <v>11</v>
      </c>
      <c r="D66" s="24" t="s">
        <v>12</v>
      </c>
      <c r="E66" s="307" t="s">
        <v>206</v>
      </c>
      <c r="F66" s="307"/>
      <c r="G66" s="26" t="s">
        <v>13</v>
      </c>
      <c r="H66" s="25" t="s">
        <v>14</v>
      </c>
      <c r="I66" s="25" t="s">
        <v>15</v>
      </c>
      <c r="J66" s="25" t="s">
        <v>17</v>
      </c>
    </row>
    <row r="67" spans="1:10" ht="26.1" customHeight="1" x14ac:dyDescent="0.2">
      <c r="A67" s="27" t="s">
        <v>207</v>
      </c>
      <c r="B67" s="28" t="s">
        <v>50</v>
      </c>
      <c r="C67" s="27" t="s">
        <v>22</v>
      </c>
      <c r="D67" s="27" t="s">
        <v>51</v>
      </c>
      <c r="E67" s="308">
        <v>63</v>
      </c>
      <c r="F67" s="308"/>
      <c r="G67" s="29" t="s">
        <v>52</v>
      </c>
      <c r="H67" s="30"/>
      <c r="I67" s="31"/>
      <c r="J67" s="31"/>
    </row>
    <row r="68" spans="1:10" ht="24" customHeight="1" x14ac:dyDescent="0.2">
      <c r="A68" s="32" t="s">
        <v>209</v>
      </c>
      <c r="B68" s="33" t="s">
        <v>225</v>
      </c>
      <c r="C68" s="32" t="s">
        <v>36</v>
      </c>
      <c r="D68" s="32" t="s">
        <v>226</v>
      </c>
      <c r="E68" s="309" t="s">
        <v>212</v>
      </c>
      <c r="F68" s="309"/>
      <c r="G68" s="34" t="s">
        <v>213</v>
      </c>
      <c r="H68" s="35">
        <v>0.14000000000000001</v>
      </c>
      <c r="I68" s="36">
        <v>31.21</v>
      </c>
      <c r="J68" s="36">
        <f t="shared" ref="J68:J71" si="6">TRUNC(H68*I68,2)</f>
        <v>4.3600000000000003</v>
      </c>
    </row>
    <row r="69" spans="1:10" ht="26.1" customHeight="1" x14ac:dyDescent="0.2">
      <c r="A69" s="32" t="s">
        <v>209</v>
      </c>
      <c r="B69" s="33" t="s">
        <v>223</v>
      </c>
      <c r="C69" s="32" t="s">
        <v>36</v>
      </c>
      <c r="D69" s="32" t="s">
        <v>224</v>
      </c>
      <c r="E69" s="309" t="s">
        <v>212</v>
      </c>
      <c r="F69" s="309"/>
      <c r="G69" s="34" t="s">
        <v>213</v>
      </c>
      <c r="H69" s="35">
        <v>0.14000000000000001</v>
      </c>
      <c r="I69" s="36">
        <v>27.41</v>
      </c>
      <c r="J69" s="36">
        <f t="shared" si="6"/>
        <v>3.83</v>
      </c>
    </row>
    <row r="70" spans="1:10" ht="26.1" customHeight="1" x14ac:dyDescent="0.2">
      <c r="A70" s="37" t="s">
        <v>216</v>
      </c>
      <c r="B70" s="38" t="s">
        <v>236</v>
      </c>
      <c r="C70" s="37" t="s">
        <v>47</v>
      </c>
      <c r="D70" s="37" t="s">
        <v>237</v>
      </c>
      <c r="E70" s="304" t="s">
        <v>219</v>
      </c>
      <c r="F70" s="304"/>
      <c r="G70" s="39" t="s">
        <v>52</v>
      </c>
      <c r="H70" s="40">
        <v>1</v>
      </c>
      <c r="I70" s="41">
        <v>8.39</v>
      </c>
      <c r="J70" s="41">
        <f t="shared" si="6"/>
        <v>8.39</v>
      </c>
    </row>
    <row r="71" spans="1:10" ht="26.1" customHeight="1" x14ac:dyDescent="0.2">
      <c r="A71" s="37" t="s">
        <v>216</v>
      </c>
      <c r="B71" s="38" t="s">
        <v>238</v>
      </c>
      <c r="C71" s="37" t="s">
        <v>22</v>
      </c>
      <c r="D71" s="37" t="s">
        <v>239</v>
      </c>
      <c r="E71" s="304" t="s">
        <v>219</v>
      </c>
      <c r="F71" s="304"/>
      <c r="G71" s="39" t="s">
        <v>158</v>
      </c>
      <c r="H71" s="40">
        <v>2</v>
      </c>
      <c r="I71" s="41">
        <v>0.45</v>
      </c>
      <c r="J71" s="41">
        <f t="shared" si="6"/>
        <v>0.9</v>
      </c>
    </row>
    <row r="72" spans="1:10" x14ac:dyDescent="0.2">
      <c r="A72" s="42"/>
      <c r="B72" s="42"/>
      <c r="C72" s="42"/>
      <c r="D72" s="42"/>
      <c r="E72" s="42"/>
      <c r="F72" s="43"/>
      <c r="G72" s="42"/>
      <c r="H72" s="43"/>
      <c r="I72" s="42"/>
      <c r="J72" s="43"/>
    </row>
    <row r="73" spans="1:10" ht="15" thickBot="1" x14ac:dyDescent="0.25">
      <c r="A73" s="42"/>
      <c r="B73" s="42"/>
      <c r="C73" s="42"/>
      <c r="D73" s="42"/>
      <c r="E73" s="42"/>
      <c r="F73" s="43"/>
      <c r="G73" s="42"/>
      <c r="H73" s="306" t="s">
        <v>201</v>
      </c>
      <c r="I73" s="306" t="s">
        <v>201</v>
      </c>
      <c r="J73" s="49">
        <f>SUM(J68:J71)</f>
        <v>17.48</v>
      </c>
    </row>
    <row r="74" spans="1:10" ht="0.95" customHeight="1" thickTop="1" x14ac:dyDescent="0.2">
      <c r="A74" s="45"/>
      <c r="B74" s="45"/>
      <c r="C74" s="45"/>
      <c r="D74" s="45"/>
      <c r="E74" s="45"/>
      <c r="F74" s="45"/>
      <c r="G74" s="45"/>
      <c r="H74" s="45"/>
      <c r="I74" s="45"/>
      <c r="J74" s="45"/>
    </row>
    <row r="75" spans="1:10" ht="18" customHeight="1" x14ac:dyDescent="0.2">
      <c r="A75" s="24" t="s">
        <v>53</v>
      </c>
      <c r="B75" s="25" t="s">
        <v>10</v>
      </c>
      <c r="C75" s="24" t="s">
        <v>11</v>
      </c>
      <c r="D75" s="24" t="s">
        <v>12</v>
      </c>
      <c r="E75" s="307" t="s">
        <v>206</v>
      </c>
      <c r="F75" s="307"/>
      <c r="G75" s="26" t="s">
        <v>13</v>
      </c>
      <c r="H75" s="25" t="s">
        <v>14</v>
      </c>
      <c r="I75" s="25" t="s">
        <v>15</v>
      </c>
      <c r="J75" s="25" t="s">
        <v>17</v>
      </c>
    </row>
    <row r="76" spans="1:10" ht="26.1" customHeight="1" x14ac:dyDescent="0.2">
      <c r="A76" s="27" t="s">
        <v>207</v>
      </c>
      <c r="B76" s="28" t="s">
        <v>54</v>
      </c>
      <c r="C76" s="27" t="s">
        <v>22</v>
      </c>
      <c r="D76" s="27" t="s">
        <v>55</v>
      </c>
      <c r="E76" s="308" t="s">
        <v>222</v>
      </c>
      <c r="F76" s="308"/>
      <c r="G76" s="29" t="s">
        <v>52</v>
      </c>
      <c r="H76" s="30"/>
      <c r="I76" s="31"/>
      <c r="J76" s="31"/>
    </row>
    <row r="77" spans="1:10" ht="24" customHeight="1" x14ac:dyDescent="0.2">
      <c r="A77" s="32" t="s">
        <v>209</v>
      </c>
      <c r="B77" s="33" t="s">
        <v>225</v>
      </c>
      <c r="C77" s="32" t="s">
        <v>36</v>
      </c>
      <c r="D77" s="32" t="s">
        <v>226</v>
      </c>
      <c r="E77" s="309" t="s">
        <v>212</v>
      </c>
      <c r="F77" s="309"/>
      <c r="G77" s="34" t="s">
        <v>213</v>
      </c>
      <c r="H77" s="35">
        <v>0.1</v>
      </c>
      <c r="I77" s="36">
        <v>31.21</v>
      </c>
      <c r="J77" s="36">
        <f t="shared" ref="J77:J80" si="7">TRUNC(H77*I77,2)</f>
        <v>3.12</v>
      </c>
    </row>
    <row r="78" spans="1:10" ht="26.1" customHeight="1" x14ac:dyDescent="0.2">
      <c r="A78" s="32" t="s">
        <v>209</v>
      </c>
      <c r="B78" s="33" t="s">
        <v>223</v>
      </c>
      <c r="C78" s="32" t="s">
        <v>36</v>
      </c>
      <c r="D78" s="32" t="s">
        <v>224</v>
      </c>
      <c r="E78" s="309" t="s">
        <v>212</v>
      </c>
      <c r="F78" s="309"/>
      <c r="G78" s="34" t="s">
        <v>213</v>
      </c>
      <c r="H78" s="35">
        <v>0.1</v>
      </c>
      <c r="I78" s="36">
        <v>27.41</v>
      </c>
      <c r="J78" s="36">
        <f t="shared" si="7"/>
        <v>2.74</v>
      </c>
    </row>
    <row r="79" spans="1:10" ht="26.1" customHeight="1" x14ac:dyDescent="0.2">
      <c r="A79" s="37" t="s">
        <v>216</v>
      </c>
      <c r="B79" s="38" t="s">
        <v>238</v>
      </c>
      <c r="C79" s="37" t="s">
        <v>22</v>
      </c>
      <c r="D79" s="37" t="s">
        <v>239</v>
      </c>
      <c r="E79" s="304" t="s">
        <v>219</v>
      </c>
      <c r="F79" s="304"/>
      <c r="G79" s="39" t="s">
        <v>158</v>
      </c>
      <c r="H79" s="40">
        <v>2</v>
      </c>
      <c r="I79" s="41">
        <v>0.45</v>
      </c>
      <c r="J79" s="41">
        <f t="shared" si="7"/>
        <v>0.9</v>
      </c>
    </row>
    <row r="80" spans="1:10" ht="26.1" customHeight="1" x14ac:dyDescent="0.2">
      <c r="A80" s="37" t="s">
        <v>216</v>
      </c>
      <c r="B80" s="38" t="s">
        <v>240</v>
      </c>
      <c r="C80" s="37" t="s">
        <v>47</v>
      </c>
      <c r="D80" s="37" t="s">
        <v>241</v>
      </c>
      <c r="E80" s="304" t="s">
        <v>219</v>
      </c>
      <c r="F80" s="304"/>
      <c r="G80" s="39" t="s">
        <v>52</v>
      </c>
      <c r="H80" s="40">
        <v>1</v>
      </c>
      <c r="I80" s="41">
        <v>13.36</v>
      </c>
      <c r="J80" s="41">
        <f t="shared" si="7"/>
        <v>13.36</v>
      </c>
    </row>
    <row r="81" spans="1:10" x14ac:dyDescent="0.2">
      <c r="A81" s="42"/>
      <c r="B81" s="42"/>
      <c r="C81" s="42"/>
      <c r="D81" s="42"/>
      <c r="E81" s="42"/>
      <c r="F81" s="43"/>
      <c r="G81" s="42"/>
      <c r="H81" s="43"/>
      <c r="I81" s="42"/>
      <c r="J81" s="43"/>
    </row>
    <row r="82" spans="1:10" ht="15" thickBot="1" x14ac:dyDescent="0.25">
      <c r="A82" s="42"/>
      <c r="B82" s="42"/>
      <c r="C82" s="42"/>
      <c r="D82" s="42"/>
      <c r="E82" s="42"/>
      <c r="F82" s="43"/>
      <c r="G82" s="42"/>
      <c r="H82" s="306" t="s">
        <v>201</v>
      </c>
      <c r="I82" s="306" t="s">
        <v>201</v>
      </c>
      <c r="J82" s="49">
        <f>SUM(J77:J80)</f>
        <v>20.12</v>
      </c>
    </row>
    <row r="83" spans="1:10" ht="0.95" customHeight="1" thickTop="1" x14ac:dyDescent="0.2">
      <c r="A83" s="45"/>
      <c r="B83" s="45"/>
      <c r="C83" s="45"/>
      <c r="D83" s="45"/>
      <c r="E83" s="45"/>
      <c r="F83" s="45"/>
      <c r="G83" s="45"/>
      <c r="H83" s="45"/>
      <c r="I83" s="45"/>
      <c r="J83" s="45"/>
    </row>
    <row r="84" spans="1:10" ht="18" customHeight="1" x14ac:dyDescent="0.2">
      <c r="A84" s="24" t="s">
        <v>56</v>
      </c>
      <c r="B84" s="25" t="s">
        <v>10</v>
      </c>
      <c r="C84" s="24" t="s">
        <v>11</v>
      </c>
      <c r="D84" s="24" t="s">
        <v>12</v>
      </c>
      <c r="E84" s="307" t="s">
        <v>206</v>
      </c>
      <c r="F84" s="307"/>
      <c r="G84" s="26" t="s">
        <v>13</v>
      </c>
      <c r="H84" s="25" t="s">
        <v>14</v>
      </c>
      <c r="I84" s="25" t="s">
        <v>15</v>
      </c>
      <c r="J84" s="25" t="s">
        <v>17</v>
      </c>
    </row>
    <row r="85" spans="1:10" ht="51.95" customHeight="1" x14ac:dyDescent="0.2">
      <c r="A85" s="27" t="s">
        <v>207</v>
      </c>
      <c r="B85" s="28" t="s">
        <v>57</v>
      </c>
      <c r="C85" s="27" t="s">
        <v>22</v>
      </c>
      <c r="D85" s="27" t="s">
        <v>58</v>
      </c>
      <c r="E85" s="308" t="s">
        <v>222</v>
      </c>
      <c r="F85" s="308"/>
      <c r="G85" s="29" t="s">
        <v>59</v>
      </c>
      <c r="H85" s="30"/>
      <c r="I85" s="31"/>
      <c r="J85" s="31"/>
    </row>
    <row r="86" spans="1:10" ht="24" customHeight="1" x14ac:dyDescent="0.2">
      <c r="A86" s="32" t="s">
        <v>209</v>
      </c>
      <c r="B86" s="33" t="s">
        <v>225</v>
      </c>
      <c r="C86" s="32" t="s">
        <v>36</v>
      </c>
      <c r="D86" s="32" t="s">
        <v>226</v>
      </c>
      <c r="E86" s="309" t="s">
        <v>212</v>
      </c>
      <c r="F86" s="309"/>
      <c r="G86" s="34" t="s">
        <v>213</v>
      </c>
      <c r="H86" s="35">
        <v>0.4</v>
      </c>
      <c r="I86" s="36">
        <v>31.21</v>
      </c>
      <c r="J86" s="36">
        <f t="shared" ref="J86:J89" si="8">TRUNC(H86*I86,2)</f>
        <v>12.48</v>
      </c>
    </row>
    <row r="87" spans="1:10" ht="26.1" customHeight="1" x14ac:dyDescent="0.2">
      <c r="A87" s="32" t="s">
        <v>209</v>
      </c>
      <c r="B87" s="33" t="s">
        <v>223</v>
      </c>
      <c r="C87" s="32" t="s">
        <v>36</v>
      </c>
      <c r="D87" s="32" t="s">
        <v>224</v>
      </c>
      <c r="E87" s="309" t="s">
        <v>212</v>
      </c>
      <c r="F87" s="309"/>
      <c r="G87" s="34" t="s">
        <v>213</v>
      </c>
      <c r="H87" s="35">
        <v>0.4</v>
      </c>
      <c r="I87" s="36">
        <v>27.41</v>
      </c>
      <c r="J87" s="36">
        <f t="shared" si="8"/>
        <v>10.96</v>
      </c>
    </row>
    <row r="88" spans="1:10" ht="24" customHeight="1" x14ac:dyDescent="0.2">
      <c r="A88" s="37" t="s">
        <v>216</v>
      </c>
      <c r="B88" s="38" t="s">
        <v>242</v>
      </c>
      <c r="C88" s="37" t="s">
        <v>198</v>
      </c>
      <c r="D88" s="37" t="s">
        <v>243</v>
      </c>
      <c r="E88" s="304" t="s">
        <v>219</v>
      </c>
      <c r="F88" s="304"/>
      <c r="G88" s="39" t="s">
        <v>52</v>
      </c>
      <c r="H88" s="40">
        <v>2</v>
      </c>
      <c r="I88" s="41">
        <v>0.31</v>
      </c>
      <c r="J88" s="41">
        <f t="shared" si="8"/>
        <v>0.62</v>
      </c>
    </row>
    <row r="89" spans="1:10" ht="26.1" customHeight="1" x14ac:dyDescent="0.2">
      <c r="A89" s="37" t="s">
        <v>216</v>
      </c>
      <c r="B89" s="38" t="s">
        <v>244</v>
      </c>
      <c r="C89" s="37" t="s">
        <v>198</v>
      </c>
      <c r="D89" s="37" t="s">
        <v>245</v>
      </c>
      <c r="E89" s="304" t="s">
        <v>219</v>
      </c>
      <c r="F89" s="304"/>
      <c r="G89" s="39" t="s">
        <v>52</v>
      </c>
      <c r="H89" s="40">
        <v>1</v>
      </c>
      <c r="I89" s="41">
        <v>6.28</v>
      </c>
      <c r="J89" s="41">
        <f t="shared" si="8"/>
        <v>6.28</v>
      </c>
    </row>
    <row r="90" spans="1:10" x14ac:dyDescent="0.2">
      <c r="A90" s="42"/>
      <c r="B90" s="42"/>
      <c r="C90" s="42"/>
      <c r="D90" s="42"/>
      <c r="E90" s="42"/>
      <c r="F90" s="43"/>
      <c r="G90" s="42"/>
      <c r="H90" s="43"/>
      <c r="I90" s="42"/>
      <c r="J90" s="43"/>
    </row>
    <row r="91" spans="1:10" ht="15" thickBot="1" x14ac:dyDescent="0.25">
      <c r="A91" s="42"/>
      <c r="B91" s="42"/>
      <c r="C91" s="42"/>
      <c r="D91" s="42"/>
      <c r="E91" s="42"/>
      <c r="F91" s="43"/>
      <c r="G91" s="42"/>
      <c r="H91" s="306" t="s">
        <v>201</v>
      </c>
      <c r="I91" s="306" t="s">
        <v>201</v>
      </c>
      <c r="J91" s="49">
        <f>SUM(J86:J89)</f>
        <v>30.340000000000003</v>
      </c>
    </row>
    <row r="92" spans="1:10" ht="0.95" customHeight="1" thickTop="1" x14ac:dyDescent="0.2">
      <c r="A92" s="45"/>
      <c r="B92" s="45"/>
      <c r="C92" s="45"/>
      <c r="D92" s="45"/>
      <c r="E92" s="45"/>
      <c r="F92" s="45"/>
      <c r="G92" s="45"/>
      <c r="H92" s="45"/>
      <c r="I92" s="45"/>
      <c r="J92" s="45"/>
    </row>
    <row r="93" spans="1:10" ht="18" customHeight="1" x14ac:dyDescent="0.2">
      <c r="A93" s="24" t="s">
        <v>60</v>
      </c>
      <c r="B93" s="25" t="s">
        <v>10</v>
      </c>
      <c r="C93" s="24" t="s">
        <v>11</v>
      </c>
      <c r="D93" s="24" t="s">
        <v>12</v>
      </c>
      <c r="E93" s="307" t="s">
        <v>206</v>
      </c>
      <c r="F93" s="307"/>
      <c r="G93" s="26" t="s">
        <v>13</v>
      </c>
      <c r="H93" s="25" t="s">
        <v>14</v>
      </c>
      <c r="I93" s="25" t="s">
        <v>15</v>
      </c>
      <c r="J93" s="25" t="s">
        <v>17</v>
      </c>
    </row>
    <row r="94" spans="1:10" ht="51.95" customHeight="1" x14ac:dyDescent="0.2">
      <c r="A94" s="27" t="s">
        <v>207</v>
      </c>
      <c r="B94" s="28" t="s">
        <v>61</v>
      </c>
      <c r="C94" s="27" t="s">
        <v>22</v>
      </c>
      <c r="D94" s="27" t="s">
        <v>62</v>
      </c>
      <c r="E94" s="308" t="s">
        <v>222</v>
      </c>
      <c r="F94" s="308"/>
      <c r="G94" s="29" t="s">
        <v>59</v>
      </c>
      <c r="H94" s="30"/>
      <c r="I94" s="31"/>
      <c r="J94" s="31"/>
    </row>
    <row r="95" spans="1:10" ht="24" customHeight="1" x14ac:dyDescent="0.2">
      <c r="A95" s="32" t="s">
        <v>209</v>
      </c>
      <c r="B95" s="33" t="s">
        <v>225</v>
      </c>
      <c r="C95" s="32" t="s">
        <v>36</v>
      </c>
      <c r="D95" s="32" t="s">
        <v>226</v>
      </c>
      <c r="E95" s="309" t="s">
        <v>212</v>
      </c>
      <c r="F95" s="309"/>
      <c r="G95" s="34" t="s">
        <v>213</v>
      </c>
      <c r="H95" s="35">
        <v>0.4</v>
      </c>
      <c r="I95" s="36">
        <v>31.21</v>
      </c>
      <c r="J95" s="36">
        <f t="shared" ref="J95:J98" si="9">TRUNC(H95*I95,2)</f>
        <v>12.48</v>
      </c>
    </row>
    <row r="96" spans="1:10" ht="26.1" customHeight="1" x14ac:dyDescent="0.2">
      <c r="A96" s="32" t="s">
        <v>209</v>
      </c>
      <c r="B96" s="33" t="s">
        <v>223</v>
      </c>
      <c r="C96" s="32" t="s">
        <v>36</v>
      </c>
      <c r="D96" s="32" t="s">
        <v>224</v>
      </c>
      <c r="E96" s="309" t="s">
        <v>212</v>
      </c>
      <c r="F96" s="309"/>
      <c r="G96" s="34" t="s">
        <v>213</v>
      </c>
      <c r="H96" s="35">
        <v>0.4</v>
      </c>
      <c r="I96" s="36">
        <v>27.41</v>
      </c>
      <c r="J96" s="36">
        <f t="shared" si="9"/>
        <v>10.96</v>
      </c>
    </row>
    <row r="97" spans="1:10" ht="24" customHeight="1" x14ac:dyDescent="0.2">
      <c r="A97" s="37" t="s">
        <v>216</v>
      </c>
      <c r="B97" s="38" t="s">
        <v>242</v>
      </c>
      <c r="C97" s="37" t="s">
        <v>198</v>
      </c>
      <c r="D97" s="37" t="s">
        <v>243</v>
      </c>
      <c r="E97" s="304" t="s">
        <v>219</v>
      </c>
      <c r="F97" s="304"/>
      <c r="G97" s="39" t="s">
        <v>52</v>
      </c>
      <c r="H97" s="40">
        <v>2</v>
      </c>
      <c r="I97" s="41">
        <v>0.31</v>
      </c>
      <c r="J97" s="41">
        <f t="shared" si="9"/>
        <v>0.62</v>
      </c>
    </row>
    <row r="98" spans="1:10" ht="26.1" customHeight="1" x14ac:dyDescent="0.2">
      <c r="A98" s="37" t="s">
        <v>216</v>
      </c>
      <c r="B98" s="38" t="s">
        <v>246</v>
      </c>
      <c r="C98" s="37" t="s">
        <v>198</v>
      </c>
      <c r="D98" s="37" t="s">
        <v>247</v>
      </c>
      <c r="E98" s="304" t="s">
        <v>219</v>
      </c>
      <c r="F98" s="304"/>
      <c r="G98" s="39" t="s">
        <v>52</v>
      </c>
      <c r="H98" s="40">
        <v>1</v>
      </c>
      <c r="I98" s="41">
        <v>29.59</v>
      </c>
      <c r="J98" s="41">
        <f t="shared" si="9"/>
        <v>29.59</v>
      </c>
    </row>
    <row r="99" spans="1:10" x14ac:dyDescent="0.2">
      <c r="A99" s="42"/>
      <c r="B99" s="42"/>
      <c r="C99" s="42"/>
      <c r="D99" s="42"/>
      <c r="E99" s="42"/>
      <c r="F99" s="43"/>
      <c r="G99" s="42"/>
      <c r="H99" s="43"/>
      <c r="I99" s="42"/>
      <c r="J99" s="43"/>
    </row>
    <row r="100" spans="1:10" ht="15" customHeight="1" thickBot="1" x14ac:dyDescent="0.25">
      <c r="A100" s="42"/>
      <c r="B100" s="42"/>
      <c r="C100" s="42"/>
      <c r="D100" s="42"/>
      <c r="E100" s="42"/>
      <c r="F100" s="43"/>
      <c r="G100" s="42"/>
      <c r="H100" s="306" t="s">
        <v>201</v>
      </c>
      <c r="I100" s="306" t="s">
        <v>201</v>
      </c>
      <c r="J100" s="49">
        <f>SUM(J95:J98)</f>
        <v>53.650000000000006</v>
      </c>
    </row>
    <row r="101" spans="1:10" ht="0.95" customHeight="1" thickTop="1" x14ac:dyDescent="0.2">
      <c r="A101" s="45"/>
      <c r="B101" s="45"/>
      <c r="C101" s="45"/>
      <c r="D101" s="45"/>
      <c r="E101" s="45"/>
      <c r="F101" s="45"/>
      <c r="G101" s="45"/>
      <c r="H101" s="45"/>
      <c r="I101" s="45"/>
      <c r="J101" s="45"/>
    </row>
    <row r="102" spans="1:10" ht="18" customHeight="1" x14ac:dyDescent="0.2">
      <c r="A102" s="24" t="s">
        <v>63</v>
      </c>
      <c r="B102" s="25" t="s">
        <v>10</v>
      </c>
      <c r="C102" s="24" t="s">
        <v>11</v>
      </c>
      <c r="D102" s="24" t="s">
        <v>12</v>
      </c>
      <c r="E102" s="307" t="s">
        <v>206</v>
      </c>
      <c r="F102" s="307"/>
      <c r="G102" s="26" t="s">
        <v>13</v>
      </c>
      <c r="H102" s="25" t="s">
        <v>14</v>
      </c>
      <c r="I102" s="25" t="s">
        <v>15</v>
      </c>
      <c r="J102" s="25" t="s">
        <v>17</v>
      </c>
    </row>
    <row r="103" spans="1:10" ht="39" customHeight="1" x14ac:dyDescent="0.2">
      <c r="A103" s="27" t="s">
        <v>207</v>
      </c>
      <c r="B103" s="28" t="s">
        <v>64</v>
      </c>
      <c r="C103" s="27" t="s">
        <v>22</v>
      </c>
      <c r="D103" s="27" t="s">
        <v>65</v>
      </c>
      <c r="E103" s="308" t="s">
        <v>222</v>
      </c>
      <c r="F103" s="308"/>
      <c r="G103" s="29" t="s">
        <v>66</v>
      </c>
      <c r="H103" s="30"/>
      <c r="I103" s="31"/>
      <c r="J103" s="31"/>
    </row>
    <row r="104" spans="1:10" ht="24" customHeight="1" x14ac:dyDescent="0.2">
      <c r="A104" s="32" t="s">
        <v>209</v>
      </c>
      <c r="B104" s="33" t="s">
        <v>225</v>
      </c>
      <c r="C104" s="32" t="s">
        <v>36</v>
      </c>
      <c r="D104" s="32" t="s">
        <v>226</v>
      </c>
      <c r="E104" s="309" t="s">
        <v>212</v>
      </c>
      <c r="F104" s="309"/>
      <c r="G104" s="34" t="s">
        <v>213</v>
      </c>
      <c r="H104" s="35">
        <v>0.08</v>
      </c>
      <c r="I104" s="36">
        <v>31.21</v>
      </c>
      <c r="J104" s="36">
        <f t="shared" ref="J104:J106" si="10">TRUNC(H104*I104,2)</f>
        <v>2.4900000000000002</v>
      </c>
    </row>
    <row r="105" spans="1:10" ht="26.1" customHeight="1" x14ac:dyDescent="0.2">
      <c r="A105" s="32" t="s">
        <v>209</v>
      </c>
      <c r="B105" s="33" t="s">
        <v>223</v>
      </c>
      <c r="C105" s="32" t="s">
        <v>36</v>
      </c>
      <c r="D105" s="32" t="s">
        <v>224</v>
      </c>
      <c r="E105" s="309" t="s">
        <v>212</v>
      </c>
      <c r="F105" s="309"/>
      <c r="G105" s="34" t="s">
        <v>213</v>
      </c>
      <c r="H105" s="35">
        <v>0.08</v>
      </c>
      <c r="I105" s="36">
        <v>27.41</v>
      </c>
      <c r="J105" s="36">
        <f t="shared" si="10"/>
        <v>2.19</v>
      </c>
    </row>
    <row r="106" spans="1:10" ht="39" customHeight="1" x14ac:dyDescent="0.2">
      <c r="A106" s="37" t="s">
        <v>216</v>
      </c>
      <c r="B106" s="38" t="s">
        <v>248</v>
      </c>
      <c r="C106" s="37" t="s">
        <v>22</v>
      </c>
      <c r="D106" s="37" t="s">
        <v>249</v>
      </c>
      <c r="E106" s="304" t="s">
        <v>219</v>
      </c>
      <c r="F106" s="304"/>
      <c r="G106" s="39" t="s">
        <v>158</v>
      </c>
      <c r="H106" s="40">
        <v>1</v>
      </c>
      <c r="I106" s="41">
        <v>6.4</v>
      </c>
      <c r="J106" s="41">
        <f t="shared" si="10"/>
        <v>6.4</v>
      </c>
    </row>
    <row r="107" spans="1:10" x14ac:dyDescent="0.2">
      <c r="A107" s="42"/>
      <c r="B107" s="42"/>
      <c r="C107" s="42"/>
      <c r="D107" s="42"/>
      <c r="E107" s="42"/>
      <c r="F107" s="43"/>
      <c r="G107" s="42"/>
      <c r="H107" s="43"/>
      <c r="I107" s="42"/>
      <c r="J107" s="43"/>
    </row>
    <row r="108" spans="1:10" ht="15" thickBot="1" x14ac:dyDescent="0.25">
      <c r="A108" s="42"/>
      <c r="B108" s="42"/>
      <c r="C108" s="42"/>
      <c r="D108" s="42"/>
      <c r="E108" s="42"/>
      <c r="F108" s="43"/>
      <c r="G108" s="42"/>
      <c r="H108" s="306" t="s">
        <v>201</v>
      </c>
      <c r="I108" s="306" t="s">
        <v>201</v>
      </c>
      <c r="J108" s="49">
        <f>SUM(J104:J106)</f>
        <v>11.08</v>
      </c>
    </row>
    <row r="109" spans="1:10" ht="0.95" customHeight="1" thickTop="1" x14ac:dyDescent="0.2">
      <c r="A109" s="45"/>
      <c r="B109" s="45"/>
      <c r="C109" s="45"/>
      <c r="D109" s="45"/>
      <c r="E109" s="45"/>
      <c r="F109" s="45"/>
      <c r="G109" s="45"/>
      <c r="H109" s="45"/>
      <c r="I109" s="45"/>
      <c r="J109" s="45"/>
    </row>
    <row r="110" spans="1:10" ht="18" customHeight="1" x14ac:dyDescent="0.2">
      <c r="A110" s="24" t="s">
        <v>67</v>
      </c>
      <c r="B110" s="25" t="s">
        <v>10</v>
      </c>
      <c r="C110" s="24" t="s">
        <v>11</v>
      </c>
      <c r="D110" s="24" t="s">
        <v>12</v>
      </c>
      <c r="E110" s="307" t="s">
        <v>206</v>
      </c>
      <c r="F110" s="307"/>
      <c r="G110" s="26" t="s">
        <v>13</v>
      </c>
      <c r="H110" s="25" t="s">
        <v>14</v>
      </c>
      <c r="I110" s="25" t="s">
        <v>15</v>
      </c>
      <c r="J110" s="25" t="s">
        <v>17</v>
      </c>
    </row>
    <row r="111" spans="1:10" ht="26.1" customHeight="1" x14ac:dyDescent="0.2">
      <c r="A111" s="27" t="s">
        <v>207</v>
      </c>
      <c r="B111" s="28" t="s">
        <v>68</v>
      </c>
      <c r="C111" s="27" t="s">
        <v>22</v>
      </c>
      <c r="D111" s="27" t="s">
        <v>69</v>
      </c>
      <c r="E111" s="308" t="s">
        <v>222</v>
      </c>
      <c r="F111" s="308"/>
      <c r="G111" s="29" t="s">
        <v>24</v>
      </c>
      <c r="H111" s="30"/>
      <c r="I111" s="31"/>
      <c r="J111" s="31"/>
    </row>
    <row r="112" spans="1:10" ht="24" customHeight="1" x14ac:dyDescent="0.2">
      <c r="A112" s="32" t="s">
        <v>209</v>
      </c>
      <c r="B112" s="33" t="s">
        <v>225</v>
      </c>
      <c r="C112" s="32" t="s">
        <v>36</v>
      </c>
      <c r="D112" s="32" t="s">
        <v>226</v>
      </c>
      <c r="E112" s="309" t="s">
        <v>212</v>
      </c>
      <c r="F112" s="309"/>
      <c r="G112" s="34" t="s">
        <v>213</v>
      </c>
      <c r="H112" s="35">
        <v>0.19700000000000001</v>
      </c>
      <c r="I112" s="36">
        <v>31.21</v>
      </c>
      <c r="J112" s="36">
        <f t="shared" ref="J112:J114" si="11">TRUNC(H112*I112,2)</f>
        <v>6.14</v>
      </c>
    </row>
    <row r="113" spans="1:10" ht="26.1" customHeight="1" x14ac:dyDescent="0.2">
      <c r="A113" s="32" t="s">
        <v>209</v>
      </c>
      <c r="B113" s="33" t="s">
        <v>223</v>
      </c>
      <c r="C113" s="32" t="s">
        <v>36</v>
      </c>
      <c r="D113" s="32" t="s">
        <v>224</v>
      </c>
      <c r="E113" s="309" t="s">
        <v>212</v>
      </c>
      <c r="F113" s="309"/>
      <c r="G113" s="34" t="s">
        <v>213</v>
      </c>
      <c r="H113" s="35">
        <v>2.8000000000000001E-2</v>
      </c>
      <c r="I113" s="36">
        <v>27.41</v>
      </c>
      <c r="J113" s="36">
        <f t="shared" si="11"/>
        <v>0.76</v>
      </c>
    </row>
    <row r="114" spans="1:10" ht="26.1" customHeight="1" x14ac:dyDescent="0.2">
      <c r="A114" s="37" t="s">
        <v>216</v>
      </c>
      <c r="B114" s="38" t="s">
        <v>250</v>
      </c>
      <c r="C114" s="37" t="s">
        <v>22</v>
      </c>
      <c r="D114" s="37" t="s">
        <v>251</v>
      </c>
      <c r="E114" s="304" t="s">
        <v>219</v>
      </c>
      <c r="F114" s="304"/>
      <c r="G114" s="39" t="s">
        <v>24</v>
      </c>
      <c r="H114" s="40">
        <v>1</v>
      </c>
      <c r="I114" s="41">
        <v>22.02</v>
      </c>
      <c r="J114" s="41">
        <f t="shared" si="11"/>
        <v>22.02</v>
      </c>
    </row>
    <row r="115" spans="1:10" x14ac:dyDescent="0.2">
      <c r="A115" s="42"/>
      <c r="B115" s="42"/>
      <c r="C115" s="42"/>
      <c r="D115" s="42"/>
      <c r="E115" s="42"/>
      <c r="F115" s="43"/>
      <c r="G115" s="42"/>
      <c r="H115" s="43"/>
      <c r="I115" s="42"/>
      <c r="J115" s="43"/>
    </row>
    <row r="116" spans="1:10" ht="15" thickBot="1" x14ac:dyDescent="0.25">
      <c r="A116" s="42"/>
      <c r="B116" s="42"/>
      <c r="C116" s="42"/>
      <c r="D116" s="42"/>
      <c r="E116" s="42"/>
      <c r="F116" s="43"/>
      <c r="G116" s="42"/>
      <c r="H116" s="306" t="s">
        <v>201</v>
      </c>
      <c r="I116" s="306" t="s">
        <v>201</v>
      </c>
      <c r="J116" s="49">
        <f>SUM(J112:J114)</f>
        <v>28.919999999999998</v>
      </c>
    </row>
    <row r="117" spans="1:10" ht="0.95" customHeight="1" thickTop="1" x14ac:dyDescent="0.2">
      <c r="A117" s="45"/>
      <c r="B117" s="45"/>
      <c r="C117" s="45"/>
      <c r="D117" s="45"/>
      <c r="E117" s="45"/>
      <c r="F117" s="45"/>
      <c r="G117" s="45"/>
      <c r="H117" s="45"/>
      <c r="I117" s="45"/>
      <c r="J117" s="45"/>
    </row>
    <row r="118" spans="1:10" ht="18" customHeight="1" x14ac:dyDescent="0.2">
      <c r="A118" s="24" t="s">
        <v>70</v>
      </c>
      <c r="B118" s="25" t="s">
        <v>10</v>
      </c>
      <c r="C118" s="24" t="s">
        <v>11</v>
      </c>
      <c r="D118" s="24" t="s">
        <v>12</v>
      </c>
      <c r="E118" s="307" t="s">
        <v>206</v>
      </c>
      <c r="F118" s="307"/>
      <c r="G118" s="26" t="s">
        <v>13</v>
      </c>
      <c r="H118" s="25" t="s">
        <v>14</v>
      </c>
      <c r="I118" s="25" t="s">
        <v>15</v>
      </c>
      <c r="J118" s="25" t="s">
        <v>17</v>
      </c>
    </row>
    <row r="119" spans="1:10" ht="26.1" customHeight="1" x14ac:dyDescent="0.2">
      <c r="A119" s="27" t="s">
        <v>207</v>
      </c>
      <c r="B119" s="28" t="s">
        <v>71</v>
      </c>
      <c r="C119" s="27" t="s">
        <v>22</v>
      </c>
      <c r="D119" s="27" t="s">
        <v>72</v>
      </c>
      <c r="E119" s="308" t="s">
        <v>222</v>
      </c>
      <c r="F119" s="308"/>
      <c r="G119" s="29" t="s">
        <v>24</v>
      </c>
      <c r="H119" s="30"/>
      <c r="I119" s="31"/>
      <c r="J119" s="31"/>
    </row>
    <row r="120" spans="1:10" ht="24" customHeight="1" x14ac:dyDescent="0.2">
      <c r="A120" s="32" t="s">
        <v>209</v>
      </c>
      <c r="B120" s="33" t="s">
        <v>225</v>
      </c>
      <c r="C120" s="32" t="s">
        <v>36</v>
      </c>
      <c r="D120" s="32" t="s">
        <v>226</v>
      </c>
      <c r="E120" s="309" t="s">
        <v>212</v>
      </c>
      <c r="F120" s="309"/>
      <c r="G120" s="34" t="s">
        <v>213</v>
      </c>
      <c r="H120" s="35">
        <v>0.19700000000000001</v>
      </c>
      <c r="I120" s="36">
        <v>31.21</v>
      </c>
      <c r="J120" s="36">
        <f t="shared" ref="J120:J122" si="12">TRUNC(H120*I120,2)</f>
        <v>6.14</v>
      </c>
    </row>
    <row r="121" spans="1:10" ht="26.1" customHeight="1" x14ac:dyDescent="0.2">
      <c r="A121" s="32" t="s">
        <v>209</v>
      </c>
      <c r="B121" s="33" t="s">
        <v>223</v>
      </c>
      <c r="C121" s="32" t="s">
        <v>36</v>
      </c>
      <c r="D121" s="32" t="s">
        <v>224</v>
      </c>
      <c r="E121" s="309" t="s">
        <v>212</v>
      </c>
      <c r="F121" s="309"/>
      <c r="G121" s="34" t="s">
        <v>213</v>
      </c>
      <c r="H121" s="35">
        <v>2.8000000000000001E-2</v>
      </c>
      <c r="I121" s="36">
        <v>27.41</v>
      </c>
      <c r="J121" s="36">
        <f t="shared" si="12"/>
        <v>0.76</v>
      </c>
    </row>
    <row r="122" spans="1:10" ht="26.1" customHeight="1" x14ac:dyDescent="0.2">
      <c r="A122" s="37" t="s">
        <v>216</v>
      </c>
      <c r="B122" s="38" t="s">
        <v>252</v>
      </c>
      <c r="C122" s="37" t="s">
        <v>22</v>
      </c>
      <c r="D122" s="37" t="s">
        <v>253</v>
      </c>
      <c r="E122" s="304" t="s">
        <v>219</v>
      </c>
      <c r="F122" s="304"/>
      <c r="G122" s="39" t="s">
        <v>24</v>
      </c>
      <c r="H122" s="40">
        <v>1</v>
      </c>
      <c r="I122" s="41">
        <v>176.5</v>
      </c>
      <c r="J122" s="41">
        <f t="shared" si="12"/>
        <v>176.5</v>
      </c>
    </row>
    <row r="123" spans="1:10" x14ac:dyDescent="0.2">
      <c r="A123" s="42"/>
      <c r="B123" s="42"/>
      <c r="C123" s="42"/>
      <c r="D123" s="42"/>
      <c r="E123" s="42"/>
      <c r="F123" s="43"/>
      <c r="G123" s="42"/>
      <c r="H123" s="43"/>
      <c r="I123" s="42"/>
      <c r="J123" s="43"/>
    </row>
    <row r="124" spans="1:10" ht="15" thickBot="1" x14ac:dyDescent="0.25">
      <c r="A124" s="42"/>
      <c r="B124" s="42"/>
      <c r="C124" s="42"/>
      <c r="D124" s="42"/>
      <c r="E124" s="42"/>
      <c r="F124" s="43"/>
      <c r="G124" s="42"/>
      <c r="H124" s="306" t="s">
        <v>201</v>
      </c>
      <c r="I124" s="306" t="s">
        <v>201</v>
      </c>
      <c r="J124" s="49">
        <f>SUM(J120:J122)</f>
        <v>183.4</v>
      </c>
    </row>
    <row r="125" spans="1:10" ht="0.95" customHeight="1" thickTop="1" x14ac:dyDescent="0.2">
      <c r="A125" s="45"/>
      <c r="B125" s="45"/>
      <c r="C125" s="45"/>
      <c r="D125" s="45"/>
      <c r="E125" s="45"/>
      <c r="F125" s="45"/>
      <c r="G125" s="45"/>
      <c r="H125" s="45"/>
      <c r="I125" s="45"/>
      <c r="J125" s="45"/>
    </row>
    <row r="126" spans="1:10" ht="18" customHeight="1" x14ac:dyDescent="0.2">
      <c r="A126" s="24" t="s">
        <v>73</v>
      </c>
      <c r="B126" s="25" t="s">
        <v>10</v>
      </c>
      <c r="C126" s="24" t="s">
        <v>11</v>
      </c>
      <c r="D126" s="24" t="s">
        <v>12</v>
      </c>
      <c r="E126" s="307" t="s">
        <v>206</v>
      </c>
      <c r="F126" s="307"/>
      <c r="G126" s="26" t="s">
        <v>13</v>
      </c>
      <c r="H126" s="25" t="s">
        <v>14</v>
      </c>
      <c r="I126" s="25" t="s">
        <v>15</v>
      </c>
      <c r="J126" s="25" t="s">
        <v>17</v>
      </c>
    </row>
    <row r="127" spans="1:10" ht="26.1" customHeight="1" x14ac:dyDescent="0.2">
      <c r="A127" s="27" t="s">
        <v>207</v>
      </c>
      <c r="B127" s="28" t="s">
        <v>74</v>
      </c>
      <c r="C127" s="27" t="s">
        <v>22</v>
      </c>
      <c r="D127" s="27" t="s">
        <v>75</v>
      </c>
      <c r="E127" s="308" t="s">
        <v>222</v>
      </c>
      <c r="F127" s="308"/>
      <c r="G127" s="29" t="s">
        <v>24</v>
      </c>
      <c r="H127" s="30"/>
      <c r="I127" s="31"/>
      <c r="J127" s="31"/>
    </row>
    <row r="128" spans="1:10" ht="24" customHeight="1" x14ac:dyDescent="0.2">
      <c r="A128" s="32" t="s">
        <v>209</v>
      </c>
      <c r="B128" s="33" t="s">
        <v>225</v>
      </c>
      <c r="C128" s="32" t="s">
        <v>36</v>
      </c>
      <c r="D128" s="32" t="s">
        <v>226</v>
      </c>
      <c r="E128" s="309" t="s">
        <v>212</v>
      </c>
      <c r="F128" s="309"/>
      <c r="G128" s="34" t="s">
        <v>213</v>
      </c>
      <c r="H128" s="35">
        <v>0.19700000000000001</v>
      </c>
      <c r="I128" s="36">
        <v>31.21</v>
      </c>
      <c r="J128" s="36">
        <f t="shared" ref="J128:J130" si="13">TRUNC(H128*I128,2)</f>
        <v>6.14</v>
      </c>
    </row>
    <row r="129" spans="1:10" ht="26.1" customHeight="1" x14ac:dyDescent="0.2">
      <c r="A129" s="32" t="s">
        <v>209</v>
      </c>
      <c r="B129" s="33" t="s">
        <v>223</v>
      </c>
      <c r="C129" s="32" t="s">
        <v>36</v>
      </c>
      <c r="D129" s="32" t="s">
        <v>224</v>
      </c>
      <c r="E129" s="309" t="s">
        <v>212</v>
      </c>
      <c r="F129" s="309"/>
      <c r="G129" s="34" t="s">
        <v>213</v>
      </c>
      <c r="H129" s="35">
        <v>2.8000000000000001E-2</v>
      </c>
      <c r="I129" s="36">
        <v>27.41</v>
      </c>
      <c r="J129" s="36">
        <f t="shared" si="13"/>
        <v>0.76</v>
      </c>
    </row>
    <row r="130" spans="1:10" ht="26.1" customHeight="1" x14ac:dyDescent="0.2">
      <c r="A130" s="37" t="s">
        <v>216</v>
      </c>
      <c r="B130" s="38" t="s">
        <v>250</v>
      </c>
      <c r="C130" s="37" t="s">
        <v>22</v>
      </c>
      <c r="D130" s="37" t="s">
        <v>251</v>
      </c>
      <c r="E130" s="304" t="s">
        <v>219</v>
      </c>
      <c r="F130" s="304"/>
      <c r="G130" s="39" t="s">
        <v>24</v>
      </c>
      <c r="H130" s="40">
        <v>1</v>
      </c>
      <c r="I130" s="41">
        <v>22.02</v>
      </c>
      <c r="J130" s="41">
        <f t="shared" si="13"/>
        <v>22.02</v>
      </c>
    </row>
    <row r="131" spans="1:10" x14ac:dyDescent="0.2">
      <c r="A131" s="42"/>
      <c r="B131" s="42"/>
      <c r="C131" s="42"/>
      <c r="D131" s="42"/>
      <c r="E131" s="42"/>
      <c r="F131" s="43"/>
      <c r="G131" s="42"/>
      <c r="H131" s="43"/>
      <c r="I131" s="42"/>
      <c r="J131" s="43"/>
    </row>
    <row r="132" spans="1:10" ht="15" thickBot="1" x14ac:dyDescent="0.25">
      <c r="A132" s="42"/>
      <c r="B132" s="42"/>
      <c r="C132" s="42"/>
      <c r="D132" s="42"/>
      <c r="E132" s="42"/>
      <c r="F132" s="43"/>
      <c r="G132" s="42"/>
      <c r="H132" s="306" t="s">
        <v>201</v>
      </c>
      <c r="I132" s="306" t="s">
        <v>201</v>
      </c>
      <c r="J132" s="49">
        <f>SUM(J128:J130)</f>
        <v>28.919999999999998</v>
      </c>
    </row>
    <row r="133" spans="1:10" ht="0.95" customHeight="1" thickTop="1" x14ac:dyDescent="0.2">
      <c r="A133" s="45"/>
      <c r="B133" s="45"/>
      <c r="C133" s="45"/>
      <c r="D133" s="45"/>
      <c r="E133" s="45"/>
      <c r="F133" s="45"/>
      <c r="G133" s="45"/>
      <c r="H133" s="45"/>
      <c r="I133" s="45"/>
      <c r="J133" s="45"/>
    </row>
    <row r="134" spans="1:10" ht="18" customHeight="1" x14ac:dyDescent="0.2">
      <c r="A134" s="24" t="s">
        <v>76</v>
      </c>
      <c r="B134" s="25" t="s">
        <v>10</v>
      </c>
      <c r="C134" s="24" t="s">
        <v>11</v>
      </c>
      <c r="D134" s="24" t="s">
        <v>12</v>
      </c>
      <c r="E134" s="307" t="s">
        <v>206</v>
      </c>
      <c r="F134" s="307"/>
      <c r="G134" s="26" t="s">
        <v>13</v>
      </c>
      <c r="H134" s="25" t="s">
        <v>14</v>
      </c>
      <c r="I134" s="25" t="s">
        <v>15</v>
      </c>
      <c r="J134" s="25" t="s">
        <v>17</v>
      </c>
    </row>
    <row r="135" spans="1:10" ht="26.1" customHeight="1" x14ac:dyDescent="0.2">
      <c r="A135" s="27" t="s">
        <v>207</v>
      </c>
      <c r="B135" s="28" t="s">
        <v>77</v>
      </c>
      <c r="C135" s="27" t="s">
        <v>22</v>
      </c>
      <c r="D135" s="27" t="s">
        <v>78</v>
      </c>
      <c r="E135" s="308" t="s">
        <v>222</v>
      </c>
      <c r="F135" s="308"/>
      <c r="G135" s="29" t="s">
        <v>52</v>
      </c>
      <c r="H135" s="30"/>
      <c r="I135" s="31"/>
      <c r="J135" s="31"/>
    </row>
    <row r="136" spans="1:10" ht="24" customHeight="1" x14ac:dyDescent="0.2">
      <c r="A136" s="32" t="s">
        <v>209</v>
      </c>
      <c r="B136" s="33" t="s">
        <v>225</v>
      </c>
      <c r="C136" s="32" t="s">
        <v>36</v>
      </c>
      <c r="D136" s="32" t="s">
        <v>226</v>
      </c>
      <c r="E136" s="309" t="s">
        <v>212</v>
      </c>
      <c r="F136" s="309"/>
      <c r="G136" s="34" t="s">
        <v>213</v>
      </c>
      <c r="H136" s="35">
        <v>0.47799999999999998</v>
      </c>
      <c r="I136" s="36">
        <v>31.21</v>
      </c>
      <c r="J136" s="36">
        <f t="shared" ref="J136:J138" si="14">TRUNC(H136*I136,2)</f>
        <v>14.91</v>
      </c>
    </row>
    <row r="137" spans="1:10" ht="26.1" customHeight="1" x14ac:dyDescent="0.2">
      <c r="A137" s="32" t="s">
        <v>209</v>
      </c>
      <c r="B137" s="33" t="s">
        <v>223</v>
      </c>
      <c r="C137" s="32" t="s">
        <v>36</v>
      </c>
      <c r="D137" s="32" t="s">
        <v>224</v>
      </c>
      <c r="E137" s="309" t="s">
        <v>212</v>
      </c>
      <c r="F137" s="309"/>
      <c r="G137" s="34" t="s">
        <v>213</v>
      </c>
      <c r="H137" s="35">
        <v>0.47799999999999998</v>
      </c>
      <c r="I137" s="36">
        <v>27.41</v>
      </c>
      <c r="J137" s="36">
        <f t="shared" si="14"/>
        <v>13.1</v>
      </c>
    </row>
    <row r="138" spans="1:10" ht="26.1" customHeight="1" x14ac:dyDescent="0.2">
      <c r="A138" s="37" t="s">
        <v>216</v>
      </c>
      <c r="B138" s="38" t="s">
        <v>254</v>
      </c>
      <c r="C138" s="37" t="s">
        <v>36</v>
      </c>
      <c r="D138" s="37" t="s">
        <v>255</v>
      </c>
      <c r="E138" s="304" t="s">
        <v>219</v>
      </c>
      <c r="F138" s="304"/>
      <c r="G138" s="39" t="s">
        <v>52</v>
      </c>
      <c r="H138" s="40">
        <v>1</v>
      </c>
      <c r="I138" s="41">
        <v>52.96</v>
      </c>
      <c r="J138" s="41">
        <f t="shared" si="14"/>
        <v>52.96</v>
      </c>
    </row>
    <row r="139" spans="1:10" x14ac:dyDescent="0.2">
      <c r="A139" s="42"/>
      <c r="B139" s="42"/>
      <c r="C139" s="42"/>
      <c r="D139" s="42"/>
      <c r="E139" s="42"/>
      <c r="F139" s="43"/>
      <c r="G139" s="42"/>
      <c r="H139" s="43"/>
      <c r="I139" s="42"/>
      <c r="J139" s="43"/>
    </row>
    <row r="140" spans="1:10" ht="15" thickBot="1" x14ac:dyDescent="0.25">
      <c r="A140" s="42"/>
      <c r="B140" s="42"/>
      <c r="C140" s="42"/>
      <c r="D140" s="42"/>
      <c r="E140" s="42"/>
      <c r="F140" s="43"/>
      <c r="G140" s="42"/>
      <c r="H140" s="306" t="s">
        <v>201</v>
      </c>
      <c r="I140" s="306" t="s">
        <v>201</v>
      </c>
      <c r="J140" s="49">
        <f>SUM(J136:J138)</f>
        <v>80.97</v>
      </c>
    </row>
    <row r="141" spans="1:10" ht="0.95" customHeight="1" thickTop="1" x14ac:dyDescent="0.2">
      <c r="A141" s="45"/>
      <c r="B141" s="45"/>
      <c r="C141" s="45"/>
      <c r="D141" s="45"/>
      <c r="E141" s="45"/>
      <c r="F141" s="45"/>
      <c r="G141" s="45"/>
      <c r="H141" s="45"/>
      <c r="I141" s="45"/>
      <c r="J141" s="45"/>
    </row>
    <row r="142" spans="1:10" ht="18" customHeight="1" x14ac:dyDescent="0.2">
      <c r="A142" s="24" t="s">
        <v>79</v>
      </c>
      <c r="B142" s="25" t="s">
        <v>10</v>
      </c>
      <c r="C142" s="24" t="s">
        <v>11</v>
      </c>
      <c r="D142" s="24" t="s">
        <v>12</v>
      </c>
      <c r="E142" s="307" t="s">
        <v>206</v>
      </c>
      <c r="F142" s="307"/>
      <c r="G142" s="26" t="s">
        <v>13</v>
      </c>
      <c r="H142" s="25" t="s">
        <v>14</v>
      </c>
      <c r="I142" s="25" t="s">
        <v>15</v>
      </c>
      <c r="J142" s="25" t="s">
        <v>17</v>
      </c>
    </row>
    <row r="143" spans="1:10" ht="26.1" customHeight="1" x14ac:dyDescent="0.2">
      <c r="A143" s="27" t="s">
        <v>207</v>
      </c>
      <c r="B143" s="28" t="s">
        <v>80</v>
      </c>
      <c r="C143" s="27" t="s">
        <v>22</v>
      </c>
      <c r="D143" s="27" t="s">
        <v>81</v>
      </c>
      <c r="E143" s="308" t="s">
        <v>222</v>
      </c>
      <c r="F143" s="308"/>
      <c r="G143" s="29" t="s">
        <v>52</v>
      </c>
      <c r="H143" s="30"/>
      <c r="I143" s="31"/>
      <c r="J143" s="31"/>
    </row>
    <row r="144" spans="1:10" ht="24" customHeight="1" x14ac:dyDescent="0.2">
      <c r="A144" s="32" t="s">
        <v>209</v>
      </c>
      <c r="B144" s="33" t="s">
        <v>225</v>
      </c>
      <c r="C144" s="32" t="s">
        <v>36</v>
      </c>
      <c r="D144" s="32" t="s">
        <v>226</v>
      </c>
      <c r="E144" s="309" t="s">
        <v>212</v>
      </c>
      <c r="F144" s="309"/>
      <c r="G144" s="34" t="s">
        <v>213</v>
      </c>
      <c r="H144" s="35">
        <v>0.47799999999999998</v>
      </c>
      <c r="I144" s="36">
        <v>31.21</v>
      </c>
      <c r="J144" s="36">
        <f t="shared" ref="J144:J146" si="15">TRUNC(H144*I144,2)</f>
        <v>14.91</v>
      </c>
    </row>
    <row r="145" spans="1:10" ht="26.1" customHeight="1" x14ac:dyDescent="0.2">
      <c r="A145" s="32" t="s">
        <v>209</v>
      </c>
      <c r="B145" s="33" t="s">
        <v>223</v>
      </c>
      <c r="C145" s="32" t="s">
        <v>36</v>
      </c>
      <c r="D145" s="32" t="s">
        <v>224</v>
      </c>
      <c r="E145" s="309" t="s">
        <v>212</v>
      </c>
      <c r="F145" s="309"/>
      <c r="G145" s="34" t="s">
        <v>213</v>
      </c>
      <c r="H145" s="35">
        <v>0.47799999999999998</v>
      </c>
      <c r="I145" s="36">
        <v>27.41</v>
      </c>
      <c r="J145" s="36">
        <f t="shared" si="15"/>
        <v>13.1</v>
      </c>
    </row>
    <row r="146" spans="1:10" ht="39" customHeight="1" x14ac:dyDescent="0.2">
      <c r="A146" s="37" t="s">
        <v>216</v>
      </c>
      <c r="B146" s="38" t="s">
        <v>256</v>
      </c>
      <c r="C146" s="37" t="s">
        <v>22</v>
      </c>
      <c r="D146" s="37" t="s">
        <v>257</v>
      </c>
      <c r="E146" s="304" t="s">
        <v>219</v>
      </c>
      <c r="F146" s="304"/>
      <c r="G146" s="39" t="s">
        <v>24</v>
      </c>
      <c r="H146" s="40">
        <v>1</v>
      </c>
      <c r="I146" s="41">
        <v>70.56</v>
      </c>
      <c r="J146" s="41">
        <f t="shared" si="15"/>
        <v>70.56</v>
      </c>
    </row>
    <row r="147" spans="1:10" x14ac:dyDescent="0.2">
      <c r="A147" s="42"/>
      <c r="B147" s="42"/>
      <c r="C147" s="42"/>
      <c r="D147" s="42"/>
      <c r="E147" s="42"/>
      <c r="F147" s="43"/>
      <c r="G147" s="42"/>
      <c r="H147" s="43"/>
      <c r="I147" s="42"/>
      <c r="J147" s="43"/>
    </row>
    <row r="148" spans="1:10" ht="15" thickBot="1" x14ac:dyDescent="0.25">
      <c r="A148" s="42"/>
      <c r="B148" s="42"/>
      <c r="C148" s="42"/>
      <c r="D148" s="42"/>
      <c r="E148" s="42"/>
      <c r="F148" s="43"/>
      <c r="G148" s="42"/>
      <c r="H148" s="306" t="s">
        <v>201</v>
      </c>
      <c r="I148" s="306" t="s">
        <v>201</v>
      </c>
      <c r="J148" s="49">
        <f>SUM(J144:J146)</f>
        <v>98.57</v>
      </c>
    </row>
    <row r="149" spans="1:10" ht="0.95" customHeight="1" thickTop="1" x14ac:dyDescent="0.2">
      <c r="A149" s="45"/>
      <c r="B149" s="45"/>
      <c r="C149" s="45"/>
      <c r="D149" s="45"/>
      <c r="E149" s="45"/>
      <c r="F149" s="45"/>
      <c r="G149" s="45"/>
      <c r="H149" s="45"/>
      <c r="I149" s="45"/>
      <c r="J149" s="45"/>
    </row>
    <row r="150" spans="1:10" ht="18" customHeight="1" x14ac:dyDescent="0.2">
      <c r="A150" s="24" t="s">
        <v>82</v>
      </c>
      <c r="B150" s="25" t="s">
        <v>10</v>
      </c>
      <c r="C150" s="24" t="s">
        <v>11</v>
      </c>
      <c r="D150" s="24" t="s">
        <v>12</v>
      </c>
      <c r="E150" s="307" t="s">
        <v>206</v>
      </c>
      <c r="F150" s="307"/>
      <c r="G150" s="26" t="s">
        <v>13</v>
      </c>
      <c r="H150" s="25" t="s">
        <v>14</v>
      </c>
      <c r="I150" s="25" t="s">
        <v>15</v>
      </c>
      <c r="J150" s="25" t="s">
        <v>17</v>
      </c>
    </row>
    <row r="151" spans="1:10" ht="26.1" customHeight="1" x14ac:dyDescent="0.2">
      <c r="A151" s="27" t="s">
        <v>207</v>
      </c>
      <c r="B151" s="28" t="s">
        <v>83</v>
      </c>
      <c r="C151" s="27" t="s">
        <v>22</v>
      </c>
      <c r="D151" s="27" t="s">
        <v>84</v>
      </c>
      <c r="E151" s="308">
        <v>58</v>
      </c>
      <c r="F151" s="308"/>
      <c r="G151" s="29" t="s">
        <v>52</v>
      </c>
      <c r="H151" s="30"/>
      <c r="I151" s="31"/>
      <c r="J151" s="31"/>
    </row>
    <row r="152" spans="1:10" ht="24" customHeight="1" x14ac:dyDescent="0.2">
      <c r="A152" s="32" t="s">
        <v>209</v>
      </c>
      <c r="B152" s="33" t="s">
        <v>225</v>
      </c>
      <c r="C152" s="32" t="s">
        <v>36</v>
      </c>
      <c r="D152" s="32" t="s">
        <v>226</v>
      </c>
      <c r="E152" s="309" t="s">
        <v>212</v>
      </c>
      <c r="F152" s="309"/>
      <c r="G152" s="34" t="s">
        <v>213</v>
      </c>
      <c r="H152" s="35">
        <v>0.47799999999999998</v>
      </c>
      <c r="I152" s="36">
        <v>31.21</v>
      </c>
      <c r="J152" s="36">
        <f t="shared" ref="J152:J154" si="16">TRUNC(H152*I152,2)</f>
        <v>14.91</v>
      </c>
    </row>
    <row r="153" spans="1:10" ht="26.1" customHeight="1" x14ac:dyDescent="0.2">
      <c r="A153" s="32" t="s">
        <v>209</v>
      </c>
      <c r="B153" s="33" t="s">
        <v>223</v>
      </c>
      <c r="C153" s="32" t="s">
        <v>36</v>
      </c>
      <c r="D153" s="32" t="s">
        <v>224</v>
      </c>
      <c r="E153" s="309" t="s">
        <v>212</v>
      </c>
      <c r="F153" s="309"/>
      <c r="G153" s="34" t="s">
        <v>213</v>
      </c>
      <c r="H153" s="35">
        <v>0.47799999999999998</v>
      </c>
      <c r="I153" s="36">
        <v>27.41</v>
      </c>
      <c r="J153" s="36">
        <f t="shared" si="16"/>
        <v>13.1</v>
      </c>
    </row>
    <row r="154" spans="1:10" ht="39" customHeight="1" x14ac:dyDescent="0.2">
      <c r="A154" s="37" t="s">
        <v>216</v>
      </c>
      <c r="B154" s="38" t="s">
        <v>258</v>
      </c>
      <c r="C154" s="37" t="s">
        <v>22</v>
      </c>
      <c r="D154" s="37" t="s">
        <v>259</v>
      </c>
      <c r="E154" s="304" t="s">
        <v>219</v>
      </c>
      <c r="F154" s="304"/>
      <c r="G154" s="39" t="s">
        <v>24</v>
      </c>
      <c r="H154" s="40">
        <v>1</v>
      </c>
      <c r="I154" s="41">
        <v>70.56</v>
      </c>
      <c r="J154" s="41">
        <f t="shared" si="16"/>
        <v>70.56</v>
      </c>
    </row>
    <row r="155" spans="1:10" x14ac:dyDescent="0.2">
      <c r="A155" s="42"/>
      <c r="B155" s="42"/>
      <c r="C155" s="42"/>
      <c r="D155" s="42"/>
      <c r="E155" s="42"/>
      <c r="F155" s="43"/>
      <c r="G155" s="42"/>
      <c r="H155" s="43"/>
      <c r="I155" s="42"/>
      <c r="J155" s="43"/>
    </row>
    <row r="156" spans="1:10" ht="15" thickBot="1" x14ac:dyDescent="0.25">
      <c r="A156" s="42"/>
      <c r="B156" s="42"/>
      <c r="C156" s="42"/>
      <c r="D156" s="42"/>
      <c r="E156" s="42"/>
      <c r="F156" s="43"/>
      <c r="G156" s="42"/>
      <c r="H156" s="306" t="s">
        <v>201</v>
      </c>
      <c r="I156" s="306" t="s">
        <v>201</v>
      </c>
      <c r="J156" s="49">
        <f>SUM(J152:J154)</f>
        <v>98.57</v>
      </c>
    </row>
    <row r="157" spans="1:10" ht="0.95" customHeight="1" thickTop="1" x14ac:dyDescent="0.2">
      <c r="A157" s="45"/>
      <c r="B157" s="45"/>
      <c r="C157" s="45"/>
      <c r="D157" s="45"/>
      <c r="E157" s="45"/>
      <c r="F157" s="45"/>
      <c r="G157" s="45"/>
      <c r="H157" s="45"/>
      <c r="I157" s="45"/>
      <c r="J157" s="45"/>
    </row>
    <row r="158" spans="1:10" ht="18" customHeight="1" x14ac:dyDescent="0.2">
      <c r="A158" s="24" t="s">
        <v>85</v>
      </c>
      <c r="B158" s="25" t="s">
        <v>10</v>
      </c>
      <c r="C158" s="24" t="s">
        <v>11</v>
      </c>
      <c r="D158" s="24" t="s">
        <v>12</v>
      </c>
      <c r="E158" s="307" t="s">
        <v>206</v>
      </c>
      <c r="F158" s="307"/>
      <c r="G158" s="26" t="s">
        <v>13</v>
      </c>
      <c r="H158" s="25" t="s">
        <v>14</v>
      </c>
      <c r="I158" s="25" t="s">
        <v>15</v>
      </c>
      <c r="J158" s="25" t="s">
        <v>17</v>
      </c>
    </row>
    <row r="159" spans="1:10" ht="26.1" customHeight="1" x14ac:dyDescent="0.2">
      <c r="A159" s="27" t="s">
        <v>207</v>
      </c>
      <c r="B159" s="28" t="s">
        <v>86</v>
      </c>
      <c r="C159" s="27" t="s">
        <v>22</v>
      </c>
      <c r="D159" s="27" t="s">
        <v>87</v>
      </c>
      <c r="E159" s="308" t="s">
        <v>222</v>
      </c>
      <c r="F159" s="308"/>
      <c r="G159" s="29" t="s">
        <v>52</v>
      </c>
      <c r="H159" s="30"/>
      <c r="I159" s="31"/>
      <c r="J159" s="31"/>
    </row>
    <row r="160" spans="1:10" ht="24" customHeight="1" x14ac:dyDescent="0.2">
      <c r="A160" s="32" t="s">
        <v>209</v>
      </c>
      <c r="B160" s="33" t="s">
        <v>225</v>
      </c>
      <c r="C160" s="32" t="s">
        <v>36</v>
      </c>
      <c r="D160" s="32" t="s">
        <v>226</v>
      </c>
      <c r="E160" s="309" t="s">
        <v>212</v>
      </c>
      <c r="F160" s="309"/>
      <c r="G160" s="34" t="s">
        <v>213</v>
      </c>
      <c r="H160" s="35">
        <v>0.47799999999999998</v>
      </c>
      <c r="I160" s="36">
        <v>31.21</v>
      </c>
      <c r="J160" s="36">
        <f t="shared" ref="J160:J162" si="17">TRUNC(H160*I160,2)</f>
        <v>14.91</v>
      </c>
    </row>
    <row r="161" spans="1:10" ht="26.1" customHeight="1" x14ac:dyDescent="0.2">
      <c r="A161" s="32" t="s">
        <v>209</v>
      </c>
      <c r="B161" s="33" t="s">
        <v>223</v>
      </c>
      <c r="C161" s="32" t="s">
        <v>36</v>
      </c>
      <c r="D161" s="32" t="s">
        <v>224</v>
      </c>
      <c r="E161" s="309" t="s">
        <v>212</v>
      </c>
      <c r="F161" s="309"/>
      <c r="G161" s="34" t="s">
        <v>213</v>
      </c>
      <c r="H161" s="35">
        <v>0.47799999999999998</v>
      </c>
      <c r="I161" s="36">
        <v>27.41</v>
      </c>
      <c r="J161" s="36">
        <f t="shared" si="17"/>
        <v>13.1</v>
      </c>
    </row>
    <row r="162" spans="1:10" ht="24" customHeight="1" x14ac:dyDescent="0.2">
      <c r="A162" s="37" t="s">
        <v>216</v>
      </c>
      <c r="B162" s="38" t="s">
        <v>260</v>
      </c>
      <c r="C162" s="37" t="s">
        <v>47</v>
      </c>
      <c r="D162" s="37" t="s">
        <v>261</v>
      </c>
      <c r="E162" s="304" t="s">
        <v>219</v>
      </c>
      <c r="F162" s="304"/>
      <c r="G162" s="39" t="s">
        <v>52</v>
      </c>
      <c r="H162" s="40">
        <v>1</v>
      </c>
      <c r="I162" s="41">
        <v>48.79</v>
      </c>
      <c r="J162" s="41">
        <f t="shared" si="17"/>
        <v>48.79</v>
      </c>
    </row>
    <row r="163" spans="1:10" x14ac:dyDescent="0.2">
      <c r="A163" s="42"/>
      <c r="B163" s="42"/>
      <c r="C163" s="42"/>
      <c r="D163" s="42"/>
      <c r="E163" s="42"/>
      <c r="F163" s="43"/>
      <c r="G163" s="42"/>
      <c r="H163" s="43"/>
      <c r="I163" s="42"/>
      <c r="J163" s="43"/>
    </row>
    <row r="164" spans="1:10" ht="15" customHeight="1" thickBot="1" x14ac:dyDescent="0.25">
      <c r="A164" s="42"/>
      <c r="B164" s="42"/>
      <c r="C164" s="42"/>
      <c r="D164" s="42"/>
      <c r="E164" s="42"/>
      <c r="F164" s="43"/>
      <c r="G164" s="42"/>
      <c r="H164" s="306" t="s">
        <v>201</v>
      </c>
      <c r="I164" s="306" t="s">
        <v>201</v>
      </c>
      <c r="J164" s="49">
        <f>SUM(J160:J162)</f>
        <v>76.8</v>
      </c>
    </row>
    <row r="165" spans="1:10" ht="0.95" customHeight="1" thickTop="1" x14ac:dyDescent="0.2">
      <c r="A165" s="45"/>
      <c r="B165" s="45"/>
      <c r="C165" s="45"/>
      <c r="D165" s="45"/>
      <c r="E165" s="45"/>
      <c r="F165" s="45"/>
      <c r="G165" s="45"/>
      <c r="H165" s="45"/>
      <c r="I165" s="45"/>
      <c r="J165" s="45"/>
    </row>
    <row r="166" spans="1:10" ht="18" customHeight="1" x14ac:dyDescent="0.2">
      <c r="A166" s="24" t="s">
        <v>88</v>
      </c>
      <c r="B166" s="25" t="s">
        <v>10</v>
      </c>
      <c r="C166" s="24" t="s">
        <v>11</v>
      </c>
      <c r="D166" s="24" t="s">
        <v>12</v>
      </c>
      <c r="E166" s="307" t="s">
        <v>206</v>
      </c>
      <c r="F166" s="307"/>
      <c r="G166" s="26" t="s">
        <v>13</v>
      </c>
      <c r="H166" s="25" t="s">
        <v>14</v>
      </c>
      <c r="I166" s="25" t="s">
        <v>15</v>
      </c>
      <c r="J166" s="25" t="s">
        <v>17</v>
      </c>
    </row>
    <row r="167" spans="1:10" ht="26.1" customHeight="1" x14ac:dyDescent="0.2">
      <c r="A167" s="27" t="s">
        <v>207</v>
      </c>
      <c r="B167" s="28" t="s">
        <v>89</v>
      </c>
      <c r="C167" s="27" t="s">
        <v>22</v>
      </c>
      <c r="D167" s="27" t="s">
        <v>90</v>
      </c>
      <c r="E167" s="308" t="s">
        <v>222</v>
      </c>
      <c r="F167" s="308"/>
      <c r="G167" s="29" t="s">
        <v>24</v>
      </c>
      <c r="H167" s="30"/>
      <c r="I167" s="31"/>
      <c r="J167" s="31"/>
    </row>
    <row r="168" spans="1:10" ht="24" customHeight="1" x14ac:dyDescent="0.2">
      <c r="A168" s="32" t="s">
        <v>209</v>
      </c>
      <c r="B168" s="33" t="s">
        <v>225</v>
      </c>
      <c r="C168" s="32" t="s">
        <v>36</v>
      </c>
      <c r="D168" s="32" t="s">
        <v>226</v>
      </c>
      <c r="E168" s="309" t="s">
        <v>212</v>
      </c>
      <c r="F168" s="309"/>
      <c r="G168" s="34" t="s">
        <v>213</v>
      </c>
      <c r="H168" s="35">
        <v>0.16700000000000001</v>
      </c>
      <c r="I168" s="36">
        <v>31.21</v>
      </c>
      <c r="J168" s="36">
        <f t="shared" ref="J168:J170" si="18">TRUNC(H168*I168,2)</f>
        <v>5.21</v>
      </c>
    </row>
    <row r="169" spans="1:10" ht="26.1" customHeight="1" x14ac:dyDescent="0.2">
      <c r="A169" s="32" t="s">
        <v>209</v>
      </c>
      <c r="B169" s="33" t="s">
        <v>223</v>
      </c>
      <c r="C169" s="32" t="s">
        <v>36</v>
      </c>
      <c r="D169" s="32" t="s">
        <v>224</v>
      </c>
      <c r="E169" s="309" t="s">
        <v>212</v>
      </c>
      <c r="F169" s="309"/>
      <c r="G169" s="34" t="s">
        <v>213</v>
      </c>
      <c r="H169" s="35">
        <v>0.16700000000000001</v>
      </c>
      <c r="I169" s="36">
        <v>27.41</v>
      </c>
      <c r="J169" s="36">
        <f t="shared" si="18"/>
        <v>4.57</v>
      </c>
    </row>
    <row r="170" spans="1:10" ht="24" customHeight="1" x14ac:dyDescent="0.2">
      <c r="A170" s="37" t="s">
        <v>216</v>
      </c>
      <c r="B170" s="38" t="s">
        <v>262</v>
      </c>
      <c r="C170" s="37" t="s">
        <v>47</v>
      </c>
      <c r="D170" s="37" t="s">
        <v>263</v>
      </c>
      <c r="E170" s="304" t="s">
        <v>219</v>
      </c>
      <c r="F170" s="304"/>
      <c r="G170" s="39" t="s">
        <v>52</v>
      </c>
      <c r="H170" s="40">
        <v>1</v>
      </c>
      <c r="I170" s="41">
        <v>16.27</v>
      </c>
      <c r="J170" s="41">
        <f t="shared" si="18"/>
        <v>16.27</v>
      </c>
    </row>
    <row r="171" spans="1:10" x14ac:dyDescent="0.2">
      <c r="A171" s="42"/>
      <c r="B171" s="42"/>
      <c r="C171" s="42"/>
      <c r="D171" s="42"/>
      <c r="E171" s="42"/>
      <c r="F171" s="43"/>
      <c r="G171" s="42"/>
      <c r="H171" s="43"/>
      <c r="I171" s="42"/>
      <c r="J171" s="43"/>
    </row>
    <row r="172" spans="1:10" ht="15" thickBot="1" x14ac:dyDescent="0.25">
      <c r="A172" s="42"/>
      <c r="B172" s="42"/>
      <c r="C172" s="42"/>
      <c r="D172" s="42"/>
      <c r="E172" s="42"/>
      <c r="F172" s="43"/>
      <c r="G172" s="42"/>
      <c r="H172" s="306" t="s">
        <v>201</v>
      </c>
      <c r="I172" s="306" t="s">
        <v>201</v>
      </c>
      <c r="J172" s="49">
        <f>SUM(J168:J170)</f>
        <v>26.05</v>
      </c>
    </row>
    <row r="173" spans="1:10" ht="0.95" customHeight="1" thickTop="1" x14ac:dyDescent="0.2">
      <c r="A173" s="45"/>
      <c r="B173" s="45"/>
      <c r="C173" s="45"/>
      <c r="D173" s="45"/>
      <c r="E173" s="45"/>
      <c r="F173" s="45"/>
      <c r="G173" s="45"/>
      <c r="H173" s="45"/>
      <c r="I173" s="45"/>
      <c r="J173" s="45"/>
    </row>
    <row r="174" spans="1:10" ht="18" customHeight="1" x14ac:dyDescent="0.2">
      <c r="A174" s="24" t="s">
        <v>91</v>
      </c>
      <c r="B174" s="25" t="s">
        <v>10</v>
      </c>
      <c r="C174" s="24" t="s">
        <v>11</v>
      </c>
      <c r="D174" s="24" t="s">
        <v>12</v>
      </c>
      <c r="E174" s="307" t="s">
        <v>206</v>
      </c>
      <c r="F174" s="307"/>
      <c r="G174" s="26" t="s">
        <v>13</v>
      </c>
      <c r="H174" s="25" t="s">
        <v>14</v>
      </c>
      <c r="I174" s="25" t="s">
        <v>15</v>
      </c>
      <c r="J174" s="25" t="s">
        <v>17</v>
      </c>
    </row>
    <row r="175" spans="1:10" ht="26.1" customHeight="1" x14ac:dyDescent="0.2">
      <c r="A175" s="27" t="s">
        <v>207</v>
      </c>
      <c r="B175" s="28" t="s">
        <v>92</v>
      </c>
      <c r="C175" s="27" t="s">
        <v>22</v>
      </c>
      <c r="D175" s="27" t="s">
        <v>93</v>
      </c>
      <c r="E175" s="308" t="s">
        <v>222</v>
      </c>
      <c r="F175" s="308"/>
      <c r="G175" s="29" t="s">
        <v>24</v>
      </c>
      <c r="H175" s="30"/>
      <c r="I175" s="31"/>
      <c r="J175" s="31"/>
    </row>
    <row r="176" spans="1:10" ht="24" customHeight="1" x14ac:dyDescent="0.2">
      <c r="A176" s="32" t="s">
        <v>209</v>
      </c>
      <c r="B176" s="33" t="s">
        <v>225</v>
      </c>
      <c r="C176" s="32" t="s">
        <v>36</v>
      </c>
      <c r="D176" s="32" t="s">
        <v>226</v>
      </c>
      <c r="E176" s="309" t="s">
        <v>212</v>
      </c>
      <c r="F176" s="309"/>
      <c r="G176" s="34" t="s">
        <v>213</v>
      </c>
      <c r="H176" s="35">
        <v>0.16700000000000001</v>
      </c>
      <c r="I176" s="36">
        <v>31.21</v>
      </c>
      <c r="J176" s="36">
        <f t="shared" ref="J176:J178" si="19">TRUNC(H176*I176,2)</f>
        <v>5.21</v>
      </c>
    </row>
    <row r="177" spans="1:10" ht="26.1" customHeight="1" x14ac:dyDescent="0.2">
      <c r="A177" s="32" t="s">
        <v>209</v>
      </c>
      <c r="B177" s="33" t="s">
        <v>223</v>
      </c>
      <c r="C177" s="32" t="s">
        <v>36</v>
      </c>
      <c r="D177" s="32" t="s">
        <v>224</v>
      </c>
      <c r="E177" s="309" t="s">
        <v>212</v>
      </c>
      <c r="F177" s="309"/>
      <c r="G177" s="34" t="s">
        <v>213</v>
      </c>
      <c r="H177" s="35">
        <v>0.16700000000000001</v>
      </c>
      <c r="I177" s="36">
        <v>27.41</v>
      </c>
      <c r="J177" s="36">
        <f t="shared" si="19"/>
        <v>4.57</v>
      </c>
    </row>
    <row r="178" spans="1:10" ht="24" customHeight="1" x14ac:dyDescent="0.2">
      <c r="A178" s="37" t="s">
        <v>216</v>
      </c>
      <c r="B178" s="38" t="s">
        <v>264</v>
      </c>
      <c r="C178" s="37" t="s">
        <v>47</v>
      </c>
      <c r="D178" s="37" t="s">
        <v>265</v>
      </c>
      <c r="E178" s="304" t="s">
        <v>219</v>
      </c>
      <c r="F178" s="304"/>
      <c r="G178" s="39" t="s">
        <v>52</v>
      </c>
      <c r="H178" s="40">
        <v>1</v>
      </c>
      <c r="I178" s="41">
        <v>73.33</v>
      </c>
      <c r="J178" s="41">
        <f t="shared" si="19"/>
        <v>73.33</v>
      </c>
    </row>
    <row r="179" spans="1:10" x14ac:dyDescent="0.2">
      <c r="A179" s="42"/>
      <c r="B179" s="42"/>
      <c r="C179" s="42"/>
      <c r="D179" s="42"/>
      <c r="E179" s="42"/>
      <c r="F179" s="43"/>
      <c r="G179" s="42"/>
      <c r="H179" s="43"/>
      <c r="I179" s="42"/>
      <c r="J179" s="43"/>
    </row>
    <row r="180" spans="1:10" ht="15" thickBot="1" x14ac:dyDescent="0.25">
      <c r="A180" s="42"/>
      <c r="B180" s="42"/>
      <c r="C180" s="42"/>
      <c r="D180" s="42"/>
      <c r="E180" s="42"/>
      <c r="F180" s="43"/>
      <c r="G180" s="42"/>
      <c r="H180" s="306" t="s">
        <v>201</v>
      </c>
      <c r="I180" s="306" t="s">
        <v>201</v>
      </c>
      <c r="J180" s="49">
        <f>SUM(J176:J178)</f>
        <v>83.11</v>
      </c>
    </row>
    <row r="181" spans="1:10" ht="0.95" customHeight="1" thickTop="1" x14ac:dyDescent="0.2">
      <c r="A181" s="45"/>
      <c r="B181" s="45"/>
      <c r="C181" s="45"/>
      <c r="D181" s="45"/>
      <c r="E181" s="45"/>
      <c r="F181" s="45"/>
      <c r="G181" s="45"/>
      <c r="H181" s="45"/>
      <c r="I181" s="45"/>
      <c r="J181" s="45"/>
    </row>
    <row r="182" spans="1:10" ht="18" customHeight="1" x14ac:dyDescent="0.2">
      <c r="A182" s="24" t="s">
        <v>94</v>
      </c>
      <c r="B182" s="25" t="s">
        <v>10</v>
      </c>
      <c r="C182" s="24" t="s">
        <v>11</v>
      </c>
      <c r="D182" s="24" t="s">
        <v>12</v>
      </c>
      <c r="E182" s="307" t="s">
        <v>206</v>
      </c>
      <c r="F182" s="307"/>
      <c r="G182" s="26" t="s">
        <v>13</v>
      </c>
      <c r="H182" s="25" t="s">
        <v>14</v>
      </c>
      <c r="I182" s="25" t="s">
        <v>15</v>
      </c>
      <c r="J182" s="25" t="s">
        <v>17</v>
      </c>
    </row>
    <row r="183" spans="1:10" ht="39" customHeight="1" x14ac:dyDescent="0.2">
      <c r="A183" s="27" t="s">
        <v>207</v>
      </c>
      <c r="B183" s="28" t="s">
        <v>95</v>
      </c>
      <c r="C183" s="27" t="s">
        <v>22</v>
      </c>
      <c r="D183" s="27" t="s">
        <v>96</v>
      </c>
      <c r="E183" s="308" t="s">
        <v>222</v>
      </c>
      <c r="F183" s="308"/>
      <c r="G183" s="29" t="s">
        <v>97</v>
      </c>
      <c r="H183" s="30"/>
      <c r="I183" s="31"/>
      <c r="J183" s="31"/>
    </row>
    <row r="184" spans="1:10" ht="24" customHeight="1" x14ac:dyDescent="0.2">
      <c r="A184" s="32" t="s">
        <v>209</v>
      </c>
      <c r="B184" s="33" t="s">
        <v>225</v>
      </c>
      <c r="C184" s="32" t="s">
        <v>36</v>
      </c>
      <c r="D184" s="32" t="s">
        <v>226</v>
      </c>
      <c r="E184" s="309" t="s">
        <v>212</v>
      </c>
      <c r="F184" s="309"/>
      <c r="G184" s="34" t="s">
        <v>213</v>
      </c>
      <c r="H184" s="35">
        <v>0.4</v>
      </c>
      <c r="I184" s="36">
        <v>31.21</v>
      </c>
      <c r="J184" s="36">
        <f t="shared" ref="J184:J186" si="20">TRUNC(H184*I184,2)</f>
        <v>12.48</v>
      </c>
    </row>
    <row r="185" spans="1:10" ht="26.1" customHeight="1" x14ac:dyDescent="0.2">
      <c r="A185" s="32" t="s">
        <v>209</v>
      </c>
      <c r="B185" s="33" t="s">
        <v>223</v>
      </c>
      <c r="C185" s="32" t="s">
        <v>36</v>
      </c>
      <c r="D185" s="32" t="s">
        <v>224</v>
      </c>
      <c r="E185" s="309" t="s">
        <v>212</v>
      </c>
      <c r="F185" s="309"/>
      <c r="G185" s="34" t="s">
        <v>213</v>
      </c>
      <c r="H185" s="35">
        <v>0.4</v>
      </c>
      <c r="I185" s="36">
        <v>27.41</v>
      </c>
      <c r="J185" s="36">
        <f t="shared" si="20"/>
        <v>10.96</v>
      </c>
    </row>
    <row r="186" spans="1:10" ht="26.1" customHeight="1" x14ac:dyDescent="0.2">
      <c r="A186" s="37" t="s">
        <v>216</v>
      </c>
      <c r="B186" s="38" t="s">
        <v>266</v>
      </c>
      <c r="C186" s="37" t="s">
        <v>198</v>
      </c>
      <c r="D186" s="37" t="s">
        <v>267</v>
      </c>
      <c r="E186" s="304" t="s">
        <v>219</v>
      </c>
      <c r="F186" s="304"/>
      <c r="G186" s="39" t="s">
        <v>38</v>
      </c>
      <c r="H186" s="40">
        <v>1</v>
      </c>
      <c r="I186" s="41">
        <v>93.26</v>
      </c>
      <c r="J186" s="41">
        <f t="shared" si="20"/>
        <v>93.26</v>
      </c>
    </row>
    <row r="187" spans="1:10" x14ac:dyDescent="0.2">
      <c r="A187" s="42"/>
      <c r="B187" s="42"/>
      <c r="C187" s="42"/>
      <c r="D187" s="42"/>
      <c r="E187" s="42"/>
      <c r="F187" s="43"/>
      <c r="G187" s="42"/>
      <c r="H187" s="43"/>
      <c r="I187" s="42"/>
      <c r="J187" s="43"/>
    </row>
    <row r="188" spans="1:10" ht="15" thickBot="1" x14ac:dyDescent="0.25">
      <c r="A188" s="42"/>
      <c r="B188" s="42"/>
      <c r="C188" s="42"/>
      <c r="D188" s="42"/>
      <c r="E188" s="42"/>
      <c r="F188" s="43"/>
      <c r="G188" s="42"/>
      <c r="H188" s="306" t="s">
        <v>201</v>
      </c>
      <c r="I188" s="306" t="s">
        <v>201</v>
      </c>
      <c r="J188" s="49">
        <f>SUM(J184:J186)</f>
        <v>116.7</v>
      </c>
    </row>
    <row r="189" spans="1:10" ht="0.95" customHeight="1" thickTop="1" x14ac:dyDescent="0.2">
      <c r="A189" s="45"/>
      <c r="B189" s="45"/>
      <c r="C189" s="45"/>
      <c r="D189" s="45"/>
      <c r="E189" s="45"/>
      <c r="F189" s="45"/>
      <c r="G189" s="45"/>
      <c r="H189" s="45"/>
      <c r="I189" s="45"/>
      <c r="J189" s="45"/>
    </row>
    <row r="190" spans="1:10" ht="18" customHeight="1" x14ac:dyDescent="0.2">
      <c r="A190" s="24" t="s">
        <v>98</v>
      </c>
      <c r="B190" s="25" t="s">
        <v>10</v>
      </c>
      <c r="C190" s="24" t="s">
        <v>11</v>
      </c>
      <c r="D190" s="24" t="s">
        <v>12</v>
      </c>
      <c r="E190" s="307" t="s">
        <v>206</v>
      </c>
      <c r="F190" s="307"/>
      <c r="G190" s="26" t="s">
        <v>13</v>
      </c>
      <c r="H190" s="25" t="s">
        <v>14</v>
      </c>
      <c r="I190" s="25" t="s">
        <v>15</v>
      </c>
      <c r="J190" s="25" t="s">
        <v>17</v>
      </c>
    </row>
    <row r="191" spans="1:10" ht="26.1" customHeight="1" x14ac:dyDescent="0.2">
      <c r="A191" s="27" t="s">
        <v>207</v>
      </c>
      <c r="B191" s="28" t="s">
        <v>99</v>
      </c>
      <c r="C191" s="27" t="s">
        <v>22</v>
      </c>
      <c r="D191" s="27" t="s">
        <v>100</v>
      </c>
      <c r="E191" s="308" t="s">
        <v>222</v>
      </c>
      <c r="F191" s="308"/>
      <c r="G191" s="29" t="s">
        <v>59</v>
      </c>
      <c r="H191" s="30"/>
      <c r="I191" s="31"/>
      <c r="J191" s="31"/>
    </row>
    <row r="192" spans="1:10" ht="24" customHeight="1" x14ac:dyDescent="0.2">
      <c r="A192" s="32" t="s">
        <v>209</v>
      </c>
      <c r="B192" s="33" t="s">
        <v>225</v>
      </c>
      <c r="C192" s="32" t="s">
        <v>36</v>
      </c>
      <c r="D192" s="32" t="s">
        <v>226</v>
      </c>
      <c r="E192" s="309" t="s">
        <v>212</v>
      </c>
      <c r="F192" s="309"/>
      <c r="G192" s="34" t="s">
        <v>213</v>
      </c>
      <c r="H192" s="35">
        <v>0.15</v>
      </c>
      <c r="I192" s="36">
        <v>31.21</v>
      </c>
      <c r="J192" s="36">
        <f t="shared" ref="J192:J194" si="21">TRUNC(H192*I192,2)</f>
        <v>4.68</v>
      </c>
    </row>
    <row r="193" spans="1:10" ht="26.1" customHeight="1" x14ac:dyDescent="0.2">
      <c r="A193" s="32" t="s">
        <v>209</v>
      </c>
      <c r="B193" s="33" t="s">
        <v>223</v>
      </c>
      <c r="C193" s="32" t="s">
        <v>36</v>
      </c>
      <c r="D193" s="32" t="s">
        <v>224</v>
      </c>
      <c r="E193" s="309" t="s">
        <v>212</v>
      </c>
      <c r="F193" s="309"/>
      <c r="G193" s="34" t="s">
        <v>213</v>
      </c>
      <c r="H193" s="35">
        <v>0.15</v>
      </c>
      <c r="I193" s="36">
        <v>27.41</v>
      </c>
      <c r="J193" s="36">
        <f t="shared" si="21"/>
        <v>4.1100000000000003</v>
      </c>
    </row>
    <row r="194" spans="1:10" ht="26.1" customHeight="1" x14ac:dyDescent="0.2">
      <c r="A194" s="37" t="s">
        <v>216</v>
      </c>
      <c r="B194" s="38" t="s">
        <v>268</v>
      </c>
      <c r="C194" s="37" t="s">
        <v>198</v>
      </c>
      <c r="D194" s="37" t="s">
        <v>269</v>
      </c>
      <c r="E194" s="304" t="s">
        <v>219</v>
      </c>
      <c r="F194" s="304"/>
      <c r="G194" s="39" t="s">
        <v>38</v>
      </c>
      <c r="H194" s="40">
        <v>1</v>
      </c>
      <c r="I194" s="41">
        <v>42.2</v>
      </c>
      <c r="J194" s="41">
        <f t="shared" si="21"/>
        <v>42.2</v>
      </c>
    </row>
    <row r="195" spans="1:10" x14ac:dyDescent="0.2">
      <c r="A195" s="42"/>
      <c r="B195" s="42"/>
      <c r="C195" s="42"/>
      <c r="D195" s="42"/>
      <c r="E195" s="42"/>
      <c r="F195" s="43"/>
      <c r="G195" s="42"/>
      <c r="H195" s="43"/>
      <c r="I195" s="42"/>
      <c r="J195" s="43"/>
    </row>
    <row r="196" spans="1:10" ht="15" thickBot="1" x14ac:dyDescent="0.25">
      <c r="A196" s="42"/>
      <c r="B196" s="42"/>
      <c r="C196" s="42"/>
      <c r="D196" s="42"/>
      <c r="E196" s="42"/>
      <c r="F196" s="43"/>
      <c r="G196" s="42"/>
      <c r="H196" s="306" t="s">
        <v>201</v>
      </c>
      <c r="I196" s="306" t="s">
        <v>201</v>
      </c>
      <c r="J196" s="49">
        <f>SUM(J192:J194)</f>
        <v>50.99</v>
      </c>
    </row>
    <row r="197" spans="1:10" ht="0.95" customHeight="1" thickTop="1" x14ac:dyDescent="0.2">
      <c r="A197" s="45"/>
      <c r="B197" s="45"/>
      <c r="C197" s="45"/>
      <c r="D197" s="45"/>
      <c r="E197" s="45"/>
      <c r="F197" s="45"/>
      <c r="G197" s="45"/>
      <c r="H197" s="45"/>
      <c r="I197" s="45"/>
      <c r="J197" s="45"/>
    </row>
    <row r="198" spans="1:10" ht="18" customHeight="1" x14ac:dyDescent="0.2">
      <c r="A198" s="24" t="s">
        <v>101</v>
      </c>
      <c r="B198" s="25" t="s">
        <v>10</v>
      </c>
      <c r="C198" s="24" t="s">
        <v>11</v>
      </c>
      <c r="D198" s="24" t="s">
        <v>12</v>
      </c>
      <c r="E198" s="307" t="s">
        <v>206</v>
      </c>
      <c r="F198" s="307"/>
      <c r="G198" s="26" t="s">
        <v>13</v>
      </c>
      <c r="H198" s="25" t="s">
        <v>14</v>
      </c>
      <c r="I198" s="25" t="s">
        <v>15</v>
      </c>
      <c r="J198" s="25" t="s">
        <v>17</v>
      </c>
    </row>
    <row r="199" spans="1:10" ht="39" customHeight="1" x14ac:dyDescent="0.2">
      <c r="A199" s="27" t="s">
        <v>207</v>
      </c>
      <c r="B199" s="28" t="s">
        <v>102</v>
      </c>
      <c r="C199" s="27" t="s">
        <v>22</v>
      </c>
      <c r="D199" s="27" t="s">
        <v>103</v>
      </c>
      <c r="E199" s="308" t="s">
        <v>222</v>
      </c>
      <c r="F199" s="308"/>
      <c r="G199" s="29" t="s">
        <v>59</v>
      </c>
      <c r="H199" s="30"/>
      <c r="I199" s="31"/>
      <c r="J199" s="31"/>
    </row>
    <row r="200" spans="1:10" ht="24" customHeight="1" x14ac:dyDescent="0.2">
      <c r="A200" s="32" t="s">
        <v>209</v>
      </c>
      <c r="B200" s="33" t="s">
        <v>225</v>
      </c>
      <c r="C200" s="32" t="s">
        <v>36</v>
      </c>
      <c r="D200" s="32" t="s">
        <v>226</v>
      </c>
      <c r="E200" s="309" t="s">
        <v>212</v>
      </c>
      <c r="F200" s="309"/>
      <c r="G200" s="34" t="s">
        <v>213</v>
      </c>
      <c r="H200" s="35">
        <v>0.2</v>
      </c>
      <c r="I200" s="36">
        <v>31.21</v>
      </c>
      <c r="J200" s="36">
        <f t="shared" ref="J200:J202" si="22">TRUNC(H200*I200,2)</f>
        <v>6.24</v>
      </c>
    </row>
    <row r="201" spans="1:10" ht="26.1" customHeight="1" x14ac:dyDescent="0.2">
      <c r="A201" s="32" t="s">
        <v>209</v>
      </c>
      <c r="B201" s="33" t="s">
        <v>223</v>
      </c>
      <c r="C201" s="32" t="s">
        <v>36</v>
      </c>
      <c r="D201" s="32" t="s">
        <v>224</v>
      </c>
      <c r="E201" s="309" t="s">
        <v>212</v>
      </c>
      <c r="F201" s="309"/>
      <c r="G201" s="34" t="s">
        <v>213</v>
      </c>
      <c r="H201" s="35">
        <v>0.2</v>
      </c>
      <c r="I201" s="36">
        <v>27.41</v>
      </c>
      <c r="J201" s="36">
        <f t="shared" si="22"/>
        <v>5.48</v>
      </c>
    </row>
    <row r="202" spans="1:10" ht="26.1" customHeight="1" x14ac:dyDescent="0.2">
      <c r="A202" s="37" t="s">
        <v>216</v>
      </c>
      <c r="B202" s="38" t="s">
        <v>270</v>
      </c>
      <c r="C202" s="37" t="s">
        <v>198</v>
      </c>
      <c r="D202" s="37" t="s">
        <v>271</v>
      </c>
      <c r="E202" s="304" t="s">
        <v>219</v>
      </c>
      <c r="F202" s="304"/>
      <c r="G202" s="39" t="s">
        <v>52</v>
      </c>
      <c r="H202" s="40">
        <v>1</v>
      </c>
      <c r="I202" s="41">
        <v>84.34</v>
      </c>
      <c r="J202" s="41">
        <f t="shared" si="22"/>
        <v>84.34</v>
      </c>
    </row>
    <row r="203" spans="1:10" x14ac:dyDescent="0.2">
      <c r="A203" s="42"/>
      <c r="B203" s="42"/>
      <c r="C203" s="42"/>
      <c r="D203" s="42"/>
      <c r="E203" s="42"/>
      <c r="F203" s="43"/>
      <c r="G203" s="42"/>
      <c r="H203" s="43"/>
      <c r="I203" s="42"/>
      <c r="J203" s="43"/>
    </row>
    <row r="204" spans="1:10" ht="15" thickBot="1" x14ac:dyDescent="0.25">
      <c r="A204" s="42"/>
      <c r="B204" s="42"/>
      <c r="C204" s="42"/>
      <c r="D204" s="42"/>
      <c r="E204" s="42"/>
      <c r="F204" s="43"/>
      <c r="G204" s="42"/>
      <c r="H204" s="306" t="s">
        <v>201</v>
      </c>
      <c r="I204" s="306" t="s">
        <v>201</v>
      </c>
      <c r="J204" s="49">
        <f>SUM(J200:J202)</f>
        <v>96.06</v>
      </c>
    </row>
    <row r="205" spans="1:10" ht="0.95" customHeight="1" thickTop="1" x14ac:dyDescent="0.2">
      <c r="A205" s="45"/>
      <c r="B205" s="45"/>
      <c r="C205" s="45"/>
      <c r="D205" s="45"/>
      <c r="E205" s="45"/>
      <c r="F205" s="45"/>
      <c r="G205" s="45"/>
      <c r="H205" s="45"/>
      <c r="I205" s="45"/>
      <c r="J205" s="45"/>
    </row>
    <row r="206" spans="1:10" ht="18" customHeight="1" x14ac:dyDescent="0.2">
      <c r="A206" s="24" t="s">
        <v>106</v>
      </c>
      <c r="B206" s="25" t="s">
        <v>10</v>
      </c>
      <c r="C206" s="24" t="s">
        <v>11</v>
      </c>
      <c r="D206" s="24" t="s">
        <v>12</v>
      </c>
      <c r="E206" s="307" t="s">
        <v>206</v>
      </c>
      <c r="F206" s="307"/>
      <c r="G206" s="26" t="s">
        <v>13</v>
      </c>
      <c r="H206" s="25" t="s">
        <v>14</v>
      </c>
      <c r="I206" s="25" t="s">
        <v>15</v>
      </c>
      <c r="J206" s="25" t="s">
        <v>17</v>
      </c>
    </row>
    <row r="207" spans="1:10" ht="24" customHeight="1" x14ac:dyDescent="0.2">
      <c r="A207" s="27" t="s">
        <v>207</v>
      </c>
      <c r="B207" s="28" t="s">
        <v>107</v>
      </c>
      <c r="C207" s="27" t="s">
        <v>47</v>
      </c>
      <c r="D207" s="27" t="s">
        <v>108</v>
      </c>
      <c r="E207" s="308" t="s">
        <v>272</v>
      </c>
      <c r="F207" s="308"/>
      <c r="G207" s="29" t="s">
        <v>38</v>
      </c>
      <c r="H207" s="30"/>
      <c r="I207" s="31"/>
      <c r="J207" s="31"/>
    </row>
    <row r="208" spans="1:10" ht="26.1" customHeight="1" x14ac:dyDescent="0.2">
      <c r="A208" s="32" t="s">
        <v>209</v>
      </c>
      <c r="B208" s="33" t="s">
        <v>223</v>
      </c>
      <c r="C208" s="32" t="s">
        <v>36</v>
      </c>
      <c r="D208" s="32" t="s">
        <v>224</v>
      </c>
      <c r="E208" s="309" t="s">
        <v>212</v>
      </c>
      <c r="F208" s="309"/>
      <c r="G208" s="34" t="s">
        <v>213</v>
      </c>
      <c r="H208" s="35">
        <v>0.96899999999999997</v>
      </c>
      <c r="I208" s="36">
        <v>27.41</v>
      </c>
      <c r="J208" s="36">
        <f t="shared" ref="J208:J210" si="23">TRUNC(H208*I208,2)</f>
        <v>26.56</v>
      </c>
    </row>
    <row r="209" spans="1:10" ht="24" customHeight="1" x14ac:dyDescent="0.2">
      <c r="A209" s="32" t="s">
        <v>209</v>
      </c>
      <c r="B209" s="33" t="s">
        <v>225</v>
      </c>
      <c r="C209" s="32" t="s">
        <v>36</v>
      </c>
      <c r="D209" s="32" t="s">
        <v>226</v>
      </c>
      <c r="E209" s="309" t="s">
        <v>212</v>
      </c>
      <c r="F209" s="309"/>
      <c r="G209" s="34" t="s">
        <v>213</v>
      </c>
      <c r="H209" s="35">
        <v>0.96899999999999997</v>
      </c>
      <c r="I209" s="36">
        <v>31.21</v>
      </c>
      <c r="J209" s="36">
        <f t="shared" si="23"/>
        <v>30.24</v>
      </c>
    </row>
    <row r="210" spans="1:10" ht="24" customHeight="1" x14ac:dyDescent="0.2">
      <c r="A210" s="37" t="s">
        <v>216</v>
      </c>
      <c r="B210" s="38" t="s">
        <v>273</v>
      </c>
      <c r="C210" s="37" t="s">
        <v>47</v>
      </c>
      <c r="D210" s="37" t="s">
        <v>274</v>
      </c>
      <c r="E210" s="304" t="s">
        <v>219</v>
      </c>
      <c r="F210" s="304"/>
      <c r="G210" s="39" t="s">
        <v>38</v>
      </c>
      <c r="H210" s="40">
        <v>1.0489999999999999</v>
      </c>
      <c r="I210" s="41">
        <v>117.48</v>
      </c>
      <c r="J210" s="41">
        <f t="shared" si="23"/>
        <v>123.23</v>
      </c>
    </row>
    <row r="211" spans="1:10" x14ac:dyDescent="0.2">
      <c r="A211" s="42"/>
      <c r="B211" s="42"/>
      <c r="C211" s="42"/>
      <c r="D211" s="42"/>
      <c r="E211" s="42"/>
      <c r="F211" s="43"/>
      <c r="G211" s="42"/>
      <c r="H211" s="43"/>
      <c r="I211" s="42"/>
      <c r="J211" s="43"/>
    </row>
    <row r="212" spans="1:10" ht="15" thickBot="1" x14ac:dyDescent="0.25">
      <c r="A212" s="42"/>
      <c r="B212" s="42"/>
      <c r="C212" s="42"/>
      <c r="D212" s="42"/>
      <c r="E212" s="42"/>
      <c r="F212" s="43"/>
      <c r="G212" s="42"/>
      <c r="H212" s="306" t="s">
        <v>201</v>
      </c>
      <c r="I212" s="306" t="s">
        <v>201</v>
      </c>
      <c r="J212" s="49">
        <f>SUM(J208:J210)</f>
        <v>180.03</v>
      </c>
    </row>
    <row r="213" spans="1:10" ht="0.95" customHeight="1" thickTop="1" x14ac:dyDescent="0.2">
      <c r="A213" s="45"/>
      <c r="B213" s="45"/>
      <c r="C213" s="45"/>
      <c r="D213" s="45"/>
      <c r="E213" s="45"/>
      <c r="F213" s="45"/>
      <c r="G213" s="45"/>
      <c r="H213" s="45"/>
      <c r="I213" s="45"/>
      <c r="J213" s="45"/>
    </row>
    <row r="214" spans="1:10" ht="18" customHeight="1" x14ac:dyDescent="0.2">
      <c r="A214" s="24" t="s">
        <v>109</v>
      </c>
      <c r="B214" s="25" t="s">
        <v>10</v>
      </c>
      <c r="C214" s="24" t="s">
        <v>11</v>
      </c>
      <c r="D214" s="24" t="s">
        <v>12</v>
      </c>
      <c r="E214" s="307" t="s">
        <v>206</v>
      </c>
      <c r="F214" s="307"/>
      <c r="G214" s="26" t="s">
        <v>13</v>
      </c>
      <c r="H214" s="25" t="s">
        <v>14</v>
      </c>
      <c r="I214" s="25" t="s">
        <v>15</v>
      </c>
      <c r="J214" s="25" t="s">
        <v>17</v>
      </c>
    </row>
    <row r="215" spans="1:10" ht="26.1" customHeight="1" x14ac:dyDescent="0.2">
      <c r="A215" s="27" t="s">
        <v>207</v>
      </c>
      <c r="B215" s="28" t="s">
        <v>110</v>
      </c>
      <c r="C215" s="27" t="s">
        <v>22</v>
      </c>
      <c r="D215" s="27" t="s">
        <v>111</v>
      </c>
      <c r="E215" s="308" t="s">
        <v>222</v>
      </c>
      <c r="F215" s="308"/>
      <c r="G215" s="29" t="s">
        <v>38</v>
      </c>
      <c r="H215" s="30"/>
      <c r="I215" s="31"/>
      <c r="J215" s="31"/>
    </row>
    <row r="216" spans="1:10" ht="24" customHeight="1" x14ac:dyDescent="0.2">
      <c r="A216" s="32" t="s">
        <v>209</v>
      </c>
      <c r="B216" s="33" t="s">
        <v>225</v>
      </c>
      <c r="C216" s="32" t="s">
        <v>36</v>
      </c>
      <c r="D216" s="32" t="s">
        <v>226</v>
      </c>
      <c r="E216" s="309" t="s">
        <v>212</v>
      </c>
      <c r="F216" s="309"/>
      <c r="G216" s="34" t="s">
        <v>213</v>
      </c>
      <c r="H216" s="35">
        <v>0.03</v>
      </c>
      <c r="I216" s="36">
        <v>31.21</v>
      </c>
      <c r="J216" s="36">
        <f t="shared" ref="J216:J218" si="24">TRUNC(H216*I216,2)</f>
        <v>0.93</v>
      </c>
    </row>
    <row r="217" spans="1:10" ht="26.1" customHeight="1" x14ac:dyDescent="0.2">
      <c r="A217" s="32" t="s">
        <v>209</v>
      </c>
      <c r="B217" s="33" t="s">
        <v>223</v>
      </c>
      <c r="C217" s="32" t="s">
        <v>36</v>
      </c>
      <c r="D217" s="32" t="s">
        <v>224</v>
      </c>
      <c r="E217" s="309" t="s">
        <v>212</v>
      </c>
      <c r="F217" s="309"/>
      <c r="G217" s="34" t="s">
        <v>213</v>
      </c>
      <c r="H217" s="35">
        <v>0.03</v>
      </c>
      <c r="I217" s="36">
        <v>27.41</v>
      </c>
      <c r="J217" s="36">
        <f t="shared" si="24"/>
        <v>0.82</v>
      </c>
    </row>
    <row r="218" spans="1:10" ht="26.1" customHeight="1" x14ac:dyDescent="0.2">
      <c r="A218" s="37" t="s">
        <v>216</v>
      </c>
      <c r="B218" s="38" t="s">
        <v>275</v>
      </c>
      <c r="C218" s="37" t="s">
        <v>22</v>
      </c>
      <c r="D218" s="37" t="s">
        <v>276</v>
      </c>
      <c r="E218" s="304" t="s">
        <v>219</v>
      </c>
      <c r="F218" s="304"/>
      <c r="G218" s="39" t="s">
        <v>38</v>
      </c>
      <c r="H218" s="40">
        <v>1.0149999999999999</v>
      </c>
      <c r="I218" s="41">
        <v>170.38</v>
      </c>
      <c r="J218" s="41">
        <f t="shared" si="24"/>
        <v>172.93</v>
      </c>
    </row>
    <row r="219" spans="1:10" x14ac:dyDescent="0.2">
      <c r="A219" s="42"/>
      <c r="B219" s="42"/>
      <c r="C219" s="42"/>
      <c r="D219" s="42"/>
      <c r="E219" s="42"/>
      <c r="F219" s="43"/>
      <c r="G219" s="42"/>
      <c r="H219" s="43"/>
      <c r="I219" s="42"/>
      <c r="J219" s="43"/>
    </row>
    <row r="220" spans="1:10" ht="15" customHeight="1" thickBot="1" x14ac:dyDescent="0.25">
      <c r="A220" s="42"/>
      <c r="B220" s="42"/>
      <c r="C220" s="42"/>
      <c r="D220" s="42"/>
      <c r="E220" s="42"/>
      <c r="F220" s="43"/>
      <c r="G220" s="42"/>
      <c r="H220" s="306" t="s">
        <v>201</v>
      </c>
      <c r="I220" s="306" t="s">
        <v>201</v>
      </c>
      <c r="J220" s="49">
        <f>SUM(J216:J218)</f>
        <v>174.68</v>
      </c>
    </row>
    <row r="221" spans="1:10" ht="0.95" customHeight="1" thickTop="1" x14ac:dyDescent="0.2">
      <c r="A221" s="45"/>
      <c r="B221" s="45"/>
      <c r="C221" s="45"/>
      <c r="D221" s="45"/>
      <c r="E221" s="45"/>
      <c r="F221" s="45"/>
      <c r="G221" s="45"/>
      <c r="H221" s="45"/>
      <c r="I221" s="45"/>
      <c r="J221" s="45"/>
    </row>
    <row r="222" spans="1:10" ht="18" customHeight="1" x14ac:dyDescent="0.2">
      <c r="A222" s="24" t="s">
        <v>112</v>
      </c>
      <c r="B222" s="25" t="s">
        <v>10</v>
      </c>
      <c r="C222" s="24" t="s">
        <v>11</v>
      </c>
      <c r="D222" s="24" t="s">
        <v>12</v>
      </c>
      <c r="E222" s="307" t="s">
        <v>206</v>
      </c>
      <c r="F222" s="307"/>
      <c r="G222" s="26" t="s">
        <v>13</v>
      </c>
      <c r="H222" s="25" t="s">
        <v>14</v>
      </c>
      <c r="I222" s="25" t="s">
        <v>15</v>
      </c>
      <c r="J222" s="25" t="s">
        <v>17</v>
      </c>
    </row>
    <row r="223" spans="1:10" ht="26.1" customHeight="1" x14ac:dyDescent="0.2">
      <c r="A223" s="27" t="s">
        <v>207</v>
      </c>
      <c r="B223" s="28" t="s">
        <v>113</v>
      </c>
      <c r="C223" s="27" t="s">
        <v>22</v>
      </c>
      <c r="D223" s="27" t="s">
        <v>114</v>
      </c>
      <c r="E223" s="308" t="s">
        <v>222</v>
      </c>
      <c r="F223" s="308"/>
      <c r="G223" s="29" t="s">
        <v>38</v>
      </c>
      <c r="H223" s="30"/>
      <c r="I223" s="31"/>
      <c r="J223" s="31"/>
    </row>
    <row r="224" spans="1:10" ht="26.1" customHeight="1" x14ac:dyDescent="0.2">
      <c r="A224" s="32" t="s">
        <v>209</v>
      </c>
      <c r="B224" s="33" t="s">
        <v>223</v>
      </c>
      <c r="C224" s="32" t="s">
        <v>36</v>
      </c>
      <c r="D224" s="32" t="s">
        <v>224</v>
      </c>
      <c r="E224" s="309" t="s">
        <v>212</v>
      </c>
      <c r="F224" s="309"/>
      <c r="G224" s="34" t="s">
        <v>213</v>
      </c>
      <c r="H224" s="35">
        <v>7.1000000000000004E-3</v>
      </c>
      <c r="I224" s="36">
        <v>27.41</v>
      </c>
      <c r="J224" s="36">
        <f t="shared" ref="J224:J227" si="25">TRUNC(H224*I224,2)</f>
        <v>0.19</v>
      </c>
    </row>
    <row r="225" spans="1:10" ht="24" customHeight="1" x14ac:dyDescent="0.2">
      <c r="A225" s="32" t="s">
        <v>209</v>
      </c>
      <c r="B225" s="33" t="s">
        <v>225</v>
      </c>
      <c r="C225" s="32" t="s">
        <v>36</v>
      </c>
      <c r="D225" s="32" t="s">
        <v>226</v>
      </c>
      <c r="E225" s="309" t="s">
        <v>212</v>
      </c>
      <c r="F225" s="309"/>
      <c r="G225" s="34" t="s">
        <v>213</v>
      </c>
      <c r="H225" s="35">
        <v>7.1000000000000004E-3</v>
      </c>
      <c r="I225" s="36">
        <v>31.21</v>
      </c>
      <c r="J225" s="36">
        <f t="shared" si="25"/>
        <v>0.22</v>
      </c>
    </row>
    <row r="226" spans="1:10" ht="26.1" customHeight="1" x14ac:dyDescent="0.2">
      <c r="A226" s="37" t="s">
        <v>216</v>
      </c>
      <c r="B226" s="38" t="s">
        <v>277</v>
      </c>
      <c r="C226" s="37" t="s">
        <v>36</v>
      </c>
      <c r="D226" s="37" t="s">
        <v>278</v>
      </c>
      <c r="E226" s="304" t="s">
        <v>219</v>
      </c>
      <c r="F226" s="304"/>
      <c r="G226" s="39" t="s">
        <v>52</v>
      </c>
      <c r="H226" s="40">
        <v>0.01</v>
      </c>
      <c r="I226" s="41">
        <v>4.12</v>
      </c>
      <c r="J226" s="41">
        <f t="shared" si="25"/>
        <v>0.04</v>
      </c>
    </row>
    <row r="227" spans="1:10" ht="26.1" customHeight="1" x14ac:dyDescent="0.2">
      <c r="A227" s="37" t="s">
        <v>216</v>
      </c>
      <c r="B227" s="38" t="s">
        <v>279</v>
      </c>
      <c r="C227" s="37" t="s">
        <v>22</v>
      </c>
      <c r="D227" s="37" t="s">
        <v>280</v>
      </c>
      <c r="E227" s="304" t="s">
        <v>219</v>
      </c>
      <c r="F227" s="304"/>
      <c r="G227" s="39" t="s">
        <v>38</v>
      </c>
      <c r="H227" s="40">
        <v>1.0269999999999999</v>
      </c>
      <c r="I227" s="41">
        <v>34.94</v>
      </c>
      <c r="J227" s="41">
        <f t="shared" si="25"/>
        <v>35.880000000000003</v>
      </c>
    </row>
    <row r="228" spans="1:10" x14ac:dyDescent="0.2">
      <c r="A228" s="42"/>
      <c r="B228" s="42"/>
      <c r="C228" s="42"/>
      <c r="D228" s="42"/>
      <c r="E228" s="42"/>
      <c r="F228" s="43"/>
      <c r="G228" s="42"/>
      <c r="H228" s="49"/>
      <c r="I228" s="47"/>
      <c r="J228" s="49"/>
    </row>
    <row r="229" spans="1:10" ht="15" thickBot="1" x14ac:dyDescent="0.25">
      <c r="A229" s="42"/>
      <c r="B229" s="42"/>
      <c r="C229" s="42"/>
      <c r="D229" s="42"/>
      <c r="E229" s="42"/>
      <c r="F229" s="43"/>
      <c r="G229" s="42"/>
      <c r="H229" s="306" t="s">
        <v>201</v>
      </c>
      <c r="I229" s="306" t="s">
        <v>201</v>
      </c>
      <c r="J229" s="49">
        <f>SUM(J224:J227)</f>
        <v>36.330000000000005</v>
      </c>
    </row>
    <row r="230" spans="1:10" ht="0.95" customHeight="1" thickTop="1" x14ac:dyDescent="0.2">
      <c r="A230" s="45"/>
      <c r="B230" s="45"/>
      <c r="C230" s="45"/>
      <c r="D230" s="45"/>
      <c r="E230" s="45"/>
      <c r="F230" s="45"/>
      <c r="G230" s="45"/>
      <c r="H230" s="45"/>
      <c r="I230" s="45"/>
      <c r="J230" s="45"/>
    </row>
    <row r="231" spans="1:10" ht="18" customHeight="1" x14ac:dyDescent="0.2">
      <c r="A231" s="24" t="s">
        <v>115</v>
      </c>
      <c r="B231" s="25" t="s">
        <v>10</v>
      </c>
      <c r="C231" s="24" t="s">
        <v>11</v>
      </c>
      <c r="D231" s="24" t="s">
        <v>12</v>
      </c>
      <c r="E231" s="307" t="s">
        <v>206</v>
      </c>
      <c r="F231" s="307"/>
      <c r="G231" s="26" t="s">
        <v>13</v>
      </c>
      <c r="H231" s="25" t="s">
        <v>14</v>
      </c>
      <c r="I231" s="25" t="s">
        <v>15</v>
      </c>
      <c r="J231" s="25" t="s">
        <v>17</v>
      </c>
    </row>
    <row r="232" spans="1:10" ht="26.1" customHeight="1" x14ac:dyDescent="0.2">
      <c r="A232" s="27" t="s">
        <v>207</v>
      </c>
      <c r="B232" s="28" t="s">
        <v>116</v>
      </c>
      <c r="C232" s="27" t="s">
        <v>22</v>
      </c>
      <c r="D232" s="27" t="s">
        <v>117</v>
      </c>
      <c r="E232" s="308" t="s">
        <v>222</v>
      </c>
      <c r="F232" s="308"/>
      <c r="G232" s="29" t="s">
        <v>38</v>
      </c>
      <c r="H232" s="30"/>
      <c r="I232" s="31"/>
      <c r="J232" s="31"/>
    </row>
    <row r="233" spans="1:10" ht="26.1" customHeight="1" x14ac:dyDescent="0.2">
      <c r="A233" s="32" t="s">
        <v>209</v>
      </c>
      <c r="B233" s="33" t="s">
        <v>223</v>
      </c>
      <c r="C233" s="32" t="s">
        <v>36</v>
      </c>
      <c r="D233" s="32" t="s">
        <v>224</v>
      </c>
      <c r="E233" s="309" t="s">
        <v>212</v>
      </c>
      <c r="F233" s="309"/>
      <c r="G233" s="34" t="s">
        <v>213</v>
      </c>
      <c r="H233" s="35">
        <v>7.1000000000000004E-3</v>
      </c>
      <c r="I233" s="36">
        <v>27.41</v>
      </c>
      <c r="J233" s="36">
        <f t="shared" ref="J233:J236" si="26">TRUNC(H233*I233,2)</f>
        <v>0.19</v>
      </c>
    </row>
    <row r="234" spans="1:10" ht="24" customHeight="1" x14ac:dyDescent="0.2">
      <c r="A234" s="32" t="s">
        <v>209</v>
      </c>
      <c r="B234" s="33" t="s">
        <v>225</v>
      </c>
      <c r="C234" s="32" t="s">
        <v>36</v>
      </c>
      <c r="D234" s="32" t="s">
        <v>226</v>
      </c>
      <c r="E234" s="309" t="s">
        <v>212</v>
      </c>
      <c r="F234" s="309"/>
      <c r="G234" s="34" t="s">
        <v>213</v>
      </c>
      <c r="H234" s="35">
        <v>7.1000000000000004E-3</v>
      </c>
      <c r="I234" s="36">
        <v>31.21</v>
      </c>
      <c r="J234" s="36">
        <f t="shared" si="26"/>
        <v>0.22</v>
      </c>
    </row>
    <row r="235" spans="1:10" ht="26.1" customHeight="1" x14ac:dyDescent="0.2">
      <c r="A235" s="37" t="s">
        <v>216</v>
      </c>
      <c r="B235" s="38" t="s">
        <v>277</v>
      </c>
      <c r="C235" s="37" t="s">
        <v>36</v>
      </c>
      <c r="D235" s="37" t="s">
        <v>278</v>
      </c>
      <c r="E235" s="304" t="s">
        <v>219</v>
      </c>
      <c r="F235" s="304"/>
      <c r="G235" s="39" t="s">
        <v>52</v>
      </c>
      <c r="H235" s="40">
        <v>0.01</v>
      </c>
      <c r="I235" s="41">
        <v>4.12</v>
      </c>
      <c r="J235" s="41">
        <f t="shared" si="26"/>
        <v>0.04</v>
      </c>
    </row>
    <row r="236" spans="1:10" ht="26.1" customHeight="1" x14ac:dyDescent="0.2">
      <c r="A236" s="37" t="s">
        <v>216</v>
      </c>
      <c r="B236" s="38" t="s">
        <v>281</v>
      </c>
      <c r="C236" s="37" t="s">
        <v>22</v>
      </c>
      <c r="D236" s="37" t="s">
        <v>282</v>
      </c>
      <c r="E236" s="304" t="s">
        <v>219</v>
      </c>
      <c r="F236" s="304"/>
      <c r="G236" s="39" t="s">
        <v>38</v>
      </c>
      <c r="H236" s="40">
        <v>1.0269999999999999</v>
      </c>
      <c r="I236" s="41">
        <v>14.97</v>
      </c>
      <c r="J236" s="41">
        <f t="shared" si="26"/>
        <v>15.37</v>
      </c>
    </row>
    <row r="237" spans="1:10" x14ac:dyDescent="0.2">
      <c r="A237" s="42"/>
      <c r="B237" s="42"/>
      <c r="C237" s="42"/>
      <c r="D237" s="42"/>
      <c r="E237" s="42"/>
      <c r="F237" s="43"/>
      <c r="G237" s="42"/>
      <c r="H237" s="43"/>
      <c r="I237" s="42"/>
      <c r="J237" s="43"/>
    </row>
    <row r="238" spans="1:10" ht="15" customHeight="1" thickBot="1" x14ac:dyDescent="0.25">
      <c r="A238" s="42"/>
      <c r="B238" s="42"/>
      <c r="C238" s="42"/>
      <c r="D238" s="42"/>
      <c r="E238" s="42"/>
      <c r="F238" s="43"/>
      <c r="G238" s="42"/>
      <c r="H238" s="306" t="s">
        <v>201</v>
      </c>
      <c r="I238" s="306" t="s">
        <v>201</v>
      </c>
      <c r="J238" s="49">
        <f>SUM(J233:J236)</f>
        <v>15.819999999999999</v>
      </c>
    </row>
    <row r="239" spans="1:10" ht="0.95" customHeight="1" thickTop="1" x14ac:dyDescent="0.2">
      <c r="A239" s="45"/>
      <c r="B239" s="45"/>
      <c r="C239" s="45"/>
      <c r="D239" s="45"/>
      <c r="E239" s="45"/>
      <c r="F239" s="45"/>
      <c r="G239" s="45"/>
      <c r="H239" s="45"/>
      <c r="I239" s="45"/>
      <c r="J239" s="45"/>
    </row>
    <row r="240" spans="1:10" ht="18" customHeight="1" x14ac:dyDescent="0.2">
      <c r="A240" s="24" t="s">
        <v>118</v>
      </c>
      <c r="B240" s="25" t="s">
        <v>10</v>
      </c>
      <c r="C240" s="24" t="s">
        <v>11</v>
      </c>
      <c r="D240" s="24" t="s">
        <v>12</v>
      </c>
      <c r="E240" s="307" t="s">
        <v>206</v>
      </c>
      <c r="F240" s="307"/>
      <c r="G240" s="26" t="s">
        <v>13</v>
      </c>
      <c r="H240" s="25" t="s">
        <v>14</v>
      </c>
      <c r="I240" s="25" t="s">
        <v>15</v>
      </c>
      <c r="J240" s="25" t="s">
        <v>17</v>
      </c>
    </row>
    <row r="241" spans="1:10" ht="26.1" customHeight="1" x14ac:dyDescent="0.2">
      <c r="A241" s="27" t="s">
        <v>207</v>
      </c>
      <c r="B241" s="28" t="s">
        <v>119</v>
      </c>
      <c r="C241" s="27" t="s">
        <v>36</v>
      </c>
      <c r="D241" s="27" t="s">
        <v>120</v>
      </c>
      <c r="E241" s="308" t="s">
        <v>222</v>
      </c>
      <c r="F241" s="308"/>
      <c r="G241" s="29" t="s">
        <v>38</v>
      </c>
      <c r="H241" s="30"/>
      <c r="I241" s="31"/>
      <c r="J241" s="31"/>
    </row>
    <row r="242" spans="1:10" ht="26.1" customHeight="1" x14ac:dyDescent="0.2">
      <c r="A242" s="32" t="s">
        <v>209</v>
      </c>
      <c r="B242" s="33" t="s">
        <v>223</v>
      </c>
      <c r="C242" s="32" t="s">
        <v>36</v>
      </c>
      <c r="D242" s="32" t="s">
        <v>224</v>
      </c>
      <c r="E242" s="309" t="s">
        <v>212</v>
      </c>
      <c r="F242" s="309"/>
      <c r="G242" s="34" t="s">
        <v>213</v>
      </c>
      <c r="H242" s="35">
        <v>9.5699999999999993E-2</v>
      </c>
      <c r="I242" s="36">
        <v>27.41</v>
      </c>
      <c r="J242" s="36">
        <f t="shared" ref="J242:J245" si="27">TRUNC(H242*I242,2)</f>
        <v>2.62</v>
      </c>
    </row>
    <row r="243" spans="1:10" ht="24" customHeight="1" x14ac:dyDescent="0.2">
      <c r="A243" s="32" t="s">
        <v>209</v>
      </c>
      <c r="B243" s="33" t="s">
        <v>225</v>
      </c>
      <c r="C243" s="32" t="s">
        <v>36</v>
      </c>
      <c r="D243" s="32" t="s">
        <v>226</v>
      </c>
      <c r="E243" s="309" t="s">
        <v>212</v>
      </c>
      <c r="F243" s="309"/>
      <c r="G243" s="34" t="s">
        <v>213</v>
      </c>
      <c r="H243" s="35">
        <v>9.5699999999999993E-2</v>
      </c>
      <c r="I243" s="36">
        <v>31.21</v>
      </c>
      <c r="J243" s="36">
        <f t="shared" si="27"/>
        <v>2.98</v>
      </c>
    </row>
    <row r="244" spans="1:10" ht="26.1" customHeight="1" x14ac:dyDescent="0.2">
      <c r="A244" s="32" t="s">
        <v>209</v>
      </c>
      <c r="B244" s="33" t="s">
        <v>283</v>
      </c>
      <c r="C244" s="32" t="s">
        <v>36</v>
      </c>
      <c r="D244" s="32" t="s">
        <v>284</v>
      </c>
      <c r="E244" s="309" t="s">
        <v>222</v>
      </c>
      <c r="F244" s="309"/>
      <c r="G244" s="34" t="s">
        <v>52</v>
      </c>
      <c r="H244" s="35">
        <v>0.5</v>
      </c>
      <c r="I244" s="36">
        <v>25.31</v>
      </c>
      <c r="J244" s="36">
        <f t="shared" si="27"/>
        <v>12.65</v>
      </c>
    </row>
    <row r="245" spans="1:10" ht="24" customHeight="1" x14ac:dyDescent="0.2">
      <c r="A245" s="37" t="s">
        <v>216</v>
      </c>
      <c r="B245" s="38" t="s">
        <v>285</v>
      </c>
      <c r="C245" s="37" t="s">
        <v>36</v>
      </c>
      <c r="D245" s="37" t="s">
        <v>286</v>
      </c>
      <c r="E245" s="304" t="s">
        <v>219</v>
      </c>
      <c r="F245" s="304"/>
      <c r="G245" s="39" t="s">
        <v>38</v>
      </c>
      <c r="H245" s="40">
        <v>1.05</v>
      </c>
      <c r="I245" s="41">
        <v>15.68</v>
      </c>
      <c r="J245" s="41">
        <f t="shared" si="27"/>
        <v>16.46</v>
      </c>
    </row>
    <row r="246" spans="1:10" x14ac:dyDescent="0.2">
      <c r="A246" s="42"/>
      <c r="B246" s="42"/>
      <c r="C246" s="42"/>
      <c r="D246" s="42"/>
      <c r="E246" s="42"/>
      <c r="F246" s="43"/>
      <c r="G246" s="42"/>
      <c r="H246" s="43"/>
      <c r="I246" s="42"/>
      <c r="J246" s="43"/>
    </row>
    <row r="247" spans="1:10" ht="15" thickBot="1" x14ac:dyDescent="0.25">
      <c r="A247" s="42"/>
      <c r="B247" s="42"/>
      <c r="C247" s="42"/>
      <c r="D247" s="42"/>
      <c r="E247" s="42"/>
      <c r="F247" s="43"/>
      <c r="G247" s="42"/>
      <c r="H247" s="306" t="s">
        <v>201</v>
      </c>
      <c r="I247" s="306" t="s">
        <v>201</v>
      </c>
      <c r="J247" s="49">
        <f>SUM(J242:J245)</f>
        <v>34.71</v>
      </c>
    </row>
    <row r="248" spans="1:10" ht="0.95" customHeight="1" thickTop="1" x14ac:dyDescent="0.2">
      <c r="A248" s="45"/>
      <c r="B248" s="45"/>
      <c r="C248" s="45"/>
      <c r="D248" s="45"/>
      <c r="E248" s="45"/>
      <c r="F248" s="45"/>
      <c r="G248" s="45"/>
      <c r="H248" s="45"/>
      <c r="I248" s="45"/>
      <c r="J248" s="45"/>
    </row>
    <row r="249" spans="1:10" ht="18" customHeight="1" x14ac:dyDescent="0.2">
      <c r="A249" s="24" t="s">
        <v>121</v>
      </c>
      <c r="B249" s="25" t="s">
        <v>10</v>
      </c>
      <c r="C249" s="24" t="s">
        <v>11</v>
      </c>
      <c r="D249" s="24" t="s">
        <v>12</v>
      </c>
      <c r="E249" s="307" t="s">
        <v>206</v>
      </c>
      <c r="F249" s="307"/>
      <c r="G249" s="26" t="s">
        <v>13</v>
      </c>
      <c r="H249" s="25" t="s">
        <v>14</v>
      </c>
      <c r="I249" s="25" t="s">
        <v>15</v>
      </c>
      <c r="J249" s="25" t="s">
        <v>17</v>
      </c>
    </row>
    <row r="250" spans="1:10" ht="26.1" customHeight="1" x14ac:dyDescent="0.2">
      <c r="A250" s="27" t="s">
        <v>207</v>
      </c>
      <c r="B250" s="28" t="s">
        <v>122</v>
      </c>
      <c r="C250" s="27" t="s">
        <v>22</v>
      </c>
      <c r="D250" s="27" t="s">
        <v>123</v>
      </c>
      <c r="E250" s="308" t="s">
        <v>222</v>
      </c>
      <c r="F250" s="308"/>
      <c r="G250" s="29" t="s">
        <v>24</v>
      </c>
      <c r="H250" s="30"/>
      <c r="I250" s="31"/>
      <c r="J250" s="31"/>
    </row>
    <row r="251" spans="1:10" ht="24" customHeight="1" x14ac:dyDescent="0.2">
      <c r="A251" s="32" t="s">
        <v>209</v>
      </c>
      <c r="B251" s="33" t="s">
        <v>225</v>
      </c>
      <c r="C251" s="32" t="s">
        <v>36</v>
      </c>
      <c r="D251" s="32" t="s">
        <v>226</v>
      </c>
      <c r="E251" s="309" t="s">
        <v>212</v>
      </c>
      <c r="F251" s="309"/>
      <c r="G251" s="34" t="s">
        <v>213</v>
      </c>
      <c r="H251" s="35">
        <v>3.3000000000000002E-2</v>
      </c>
      <c r="I251" s="36">
        <v>31.21</v>
      </c>
      <c r="J251" s="36">
        <f t="shared" ref="J251:J253" si="28">TRUNC(H251*I251,2)</f>
        <v>1.02</v>
      </c>
    </row>
    <row r="252" spans="1:10" ht="26.1" customHeight="1" x14ac:dyDescent="0.2">
      <c r="A252" s="32" t="s">
        <v>209</v>
      </c>
      <c r="B252" s="33" t="s">
        <v>223</v>
      </c>
      <c r="C252" s="32" t="s">
        <v>36</v>
      </c>
      <c r="D252" s="32" t="s">
        <v>224</v>
      </c>
      <c r="E252" s="309" t="s">
        <v>212</v>
      </c>
      <c r="F252" s="309"/>
      <c r="G252" s="34" t="s">
        <v>213</v>
      </c>
      <c r="H252" s="35">
        <v>3.3000000000000002E-2</v>
      </c>
      <c r="I252" s="36">
        <v>27.41</v>
      </c>
      <c r="J252" s="36">
        <f t="shared" si="28"/>
        <v>0.9</v>
      </c>
    </row>
    <row r="253" spans="1:10" ht="24" customHeight="1" x14ac:dyDescent="0.2">
      <c r="A253" s="37" t="s">
        <v>216</v>
      </c>
      <c r="B253" s="38" t="s">
        <v>287</v>
      </c>
      <c r="C253" s="37" t="s">
        <v>22</v>
      </c>
      <c r="D253" s="37" t="s">
        <v>288</v>
      </c>
      <c r="E253" s="304" t="s">
        <v>219</v>
      </c>
      <c r="F253" s="304"/>
      <c r="G253" s="39" t="s">
        <v>24</v>
      </c>
      <c r="H253" s="40">
        <v>1</v>
      </c>
      <c r="I253" s="41">
        <v>10.18</v>
      </c>
      <c r="J253" s="41">
        <f t="shared" si="28"/>
        <v>10.18</v>
      </c>
    </row>
    <row r="254" spans="1:10" x14ac:dyDescent="0.2">
      <c r="A254" s="42"/>
      <c r="B254" s="42"/>
      <c r="C254" s="42"/>
      <c r="D254" s="42"/>
      <c r="E254" s="42"/>
      <c r="F254" s="43"/>
      <c r="G254" s="42"/>
      <c r="H254" s="43"/>
      <c r="I254" s="42"/>
      <c r="J254" s="43"/>
    </row>
    <row r="255" spans="1:10" ht="15" thickBot="1" x14ac:dyDescent="0.25">
      <c r="A255" s="42"/>
      <c r="B255" s="42"/>
      <c r="C255" s="42"/>
      <c r="D255" s="42"/>
      <c r="E255" s="42"/>
      <c r="F255" s="43"/>
      <c r="G255" s="42"/>
      <c r="H255" s="306" t="s">
        <v>201</v>
      </c>
      <c r="I255" s="306" t="s">
        <v>201</v>
      </c>
      <c r="J255" s="49">
        <f>SUM(J251:J253)</f>
        <v>12.1</v>
      </c>
    </row>
    <row r="256" spans="1:10" ht="0.95" customHeight="1" thickTop="1" x14ac:dyDescent="0.2">
      <c r="A256" s="45"/>
      <c r="B256" s="45"/>
      <c r="C256" s="45"/>
      <c r="D256" s="45"/>
      <c r="E256" s="45"/>
      <c r="F256" s="45"/>
      <c r="G256" s="45"/>
      <c r="H256" s="45"/>
      <c r="I256" s="45"/>
      <c r="J256" s="45"/>
    </row>
    <row r="257" spans="1:10" ht="18" customHeight="1" x14ac:dyDescent="0.2">
      <c r="A257" s="24" t="s">
        <v>124</v>
      </c>
      <c r="B257" s="25" t="s">
        <v>10</v>
      </c>
      <c r="C257" s="24" t="s">
        <v>11</v>
      </c>
      <c r="D257" s="24" t="s">
        <v>12</v>
      </c>
      <c r="E257" s="307" t="s">
        <v>206</v>
      </c>
      <c r="F257" s="307"/>
      <c r="G257" s="26" t="s">
        <v>13</v>
      </c>
      <c r="H257" s="25" t="s">
        <v>14</v>
      </c>
      <c r="I257" s="25" t="s">
        <v>15</v>
      </c>
      <c r="J257" s="25" t="s">
        <v>17</v>
      </c>
    </row>
    <row r="258" spans="1:10" ht="26.1" customHeight="1" x14ac:dyDescent="0.2">
      <c r="A258" s="27" t="s">
        <v>207</v>
      </c>
      <c r="B258" s="28" t="s">
        <v>125</v>
      </c>
      <c r="C258" s="27" t="s">
        <v>22</v>
      </c>
      <c r="D258" s="27" t="s">
        <v>126</v>
      </c>
      <c r="E258" s="308" t="s">
        <v>222</v>
      </c>
      <c r="F258" s="308"/>
      <c r="G258" s="29" t="s">
        <v>59</v>
      </c>
      <c r="H258" s="30"/>
      <c r="I258" s="31"/>
      <c r="J258" s="31"/>
    </row>
    <row r="259" spans="1:10" ht="24" customHeight="1" x14ac:dyDescent="0.2">
      <c r="A259" s="32" t="s">
        <v>209</v>
      </c>
      <c r="B259" s="33" t="s">
        <v>225</v>
      </c>
      <c r="C259" s="32" t="s">
        <v>36</v>
      </c>
      <c r="D259" s="32" t="s">
        <v>226</v>
      </c>
      <c r="E259" s="309" t="s">
        <v>212</v>
      </c>
      <c r="F259" s="309"/>
      <c r="G259" s="34" t="s">
        <v>213</v>
      </c>
      <c r="H259" s="35">
        <v>0.03</v>
      </c>
      <c r="I259" s="36">
        <v>31.21</v>
      </c>
      <c r="J259" s="36">
        <f t="shared" ref="J259:J261" si="29">TRUNC(H259*I259,2)</f>
        <v>0.93</v>
      </c>
    </row>
    <row r="260" spans="1:10" ht="26.1" customHeight="1" x14ac:dyDescent="0.2">
      <c r="A260" s="32" t="s">
        <v>209</v>
      </c>
      <c r="B260" s="33" t="s">
        <v>223</v>
      </c>
      <c r="C260" s="32" t="s">
        <v>36</v>
      </c>
      <c r="D260" s="32" t="s">
        <v>224</v>
      </c>
      <c r="E260" s="309" t="s">
        <v>212</v>
      </c>
      <c r="F260" s="309"/>
      <c r="G260" s="34" t="s">
        <v>213</v>
      </c>
      <c r="H260" s="35">
        <v>0.03</v>
      </c>
      <c r="I260" s="36">
        <v>27.41</v>
      </c>
      <c r="J260" s="36">
        <f t="shared" si="29"/>
        <v>0.82</v>
      </c>
    </row>
    <row r="261" spans="1:10" ht="24" customHeight="1" x14ac:dyDescent="0.2">
      <c r="A261" s="37" t="s">
        <v>216</v>
      </c>
      <c r="B261" s="38" t="s">
        <v>289</v>
      </c>
      <c r="C261" s="37" t="s">
        <v>22</v>
      </c>
      <c r="D261" s="37" t="s">
        <v>290</v>
      </c>
      <c r="E261" s="304" t="s">
        <v>219</v>
      </c>
      <c r="F261" s="304"/>
      <c r="G261" s="39" t="s">
        <v>24</v>
      </c>
      <c r="H261" s="40">
        <v>1</v>
      </c>
      <c r="I261" s="41">
        <v>2.21</v>
      </c>
      <c r="J261" s="41">
        <f t="shared" si="29"/>
        <v>2.21</v>
      </c>
    </row>
    <row r="262" spans="1:10" x14ac:dyDescent="0.2">
      <c r="A262" s="42"/>
      <c r="B262" s="42"/>
      <c r="C262" s="42"/>
      <c r="D262" s="42"/>
      <c r="E262" s="42"/>
      <c r="F262" s="43"/>
      <c r="G262" s="42"/>
      <c r="H262" s="43"/>
      <c r="I262" s="42"/>
      <c r="J262" s="43"/>
    </row>
    <row r="263" spans="1:10" ht="15" thickBot="1" x14ac:dyDescent="0.25">
      <c r="A263" s="42"/>
      <c r="B263" s="42"/>
      <c r="C263" s="42"/>
      <c r="D263" s="42"/>
      <c r="E263" s="42"/>
      <c r="F263" s="43"/>
      <c r="G263" s="42"/>
      <c r="H263" s="306" t="s">
        <v>201</v>
      </c>
      <c r="I263" s="306" t="s">
        <v>201</v>
      </c>
      <c r="J263" s="49">
        <f>SUM(J259:J261)</f>
        <v>3.96</v>
      </c>
    </row>
    <row r="264" spans="1:10" ht="0.95" customHeight="1" thickTop="1" x14ac:dyDescent="0.2">
      <c r="A264" s="45"/>
      <c r="B264" s="45"/>
      <c r="C264" s="45"/>
      <c r="D264" s="45"/>
      <c r="E264" s="45"/>
      <c r="F264" s="45"/>
      <c r="G264" s="45"/>
      <c r="H264" s="45"/>
      <c r="I264" s="45"/>
      <c r="J264" s="45"/>
    </row>
    <row r="265" spans="1:10" ht="18" customHeight="1" x14ac:dyDescent="0.2">
      <c r="A265" s="24" t="s">
        <v>127</v>
      </c>
      <c r="B265" s="25" t="s">
        <v>10</v>
      </c>
      <c r="C265" s="24" t="s">
        <v>11</v>
      </c>
      <c r="D265" s="24" t="s">
        <v>12</v>
      </c>
      <c r="E265" s="307" t="s">
        <v>206</v>
      </c>
      <c r="F265" s="307"/>
      <c r="G265" s="26" t="s">
        <v>13</v>
      </c>
      <c r="H265" s="25" t="s">
        <v>14</v>
      </c>
      <c r="I265" s="25" t="s">
        <v>15</v>
      </c>
      <c r="J265" s="25" t="s">
        <v>17</v>
      </c>
    </row>
    <row r="266" spans="1:10" ht="26.1" customHeight="1" x14ac:dyDescent="0.2">
      <c r="A266" s="27" t="s">
        <v>207</v>
      </c>
      <c r="B266" s="28" t="s">
        <v>128</v>
      </c>
      <c r="C266" s="27" t="s">
        <v>36</v>
      </c>
      <c r="D266" s="27" t="s">
        <v>129</v>
      </c>
      <c r="E266" s="308" t="s">
        <v>222</v>
      </c>
      <c r="F266" s="308"/>
      <c r="G266" s="29" t="s">
        <v>52</v>
      </c>
      <c r="H266" s="30"/>
      <c r="I266" s="31"/>
      <c r="J266" s="31"/>
    </row>
    <row r="267" spans="1:10" ht="26.1" customHeight="1" x14ac:dyDescent="0.2">
      <c r="A267" s="32" t="s">
        <v>209</v>
      </c>
      <c r="B267" s="33" t="s">
        <v>223</v>
      </c>
      <c r="C267" s="32" t="s">
        <v>36</v>
      </c>
      <c r="D267" s="32" t="s">
        <v>224</v>
      </c>
      <c r="E267" s="309" t="s">
        <v>212</v>
      </c>
      <c r="F267" s="309"/>
      <c r="G267" s="34" t="s">
        <v>213</v>
      </c>
      <c r="H267" s="35">
        <v>0.2</v>
      </c>
      <c r="I267" s="36">
        <v>27.41</v>
      </c>
      <c r="J267" s="36">
        <f t="shared" ref="J267:J269" si="30">TRUNC(H267*I267,2)</f>
        <v>5.48</v>
      </c>
    </row>
    <row r="268" spans="1:10" ht="24" customHeight="1" x14ac:dyDescent="0.2">
      <c r="A268" s="32" t="s">
        <v>209</v>
      </c>
      <c r="B268" s="33" t="s">
        <v>225</v>
      </c>
      <c r="C268" s="32" t="s">
        <v>36</v>
      </c>
      <c r="D268" s="32" t="s">
        <v>226</v>
      </c>
      <c r="E268" s="309" t="s">
        <v>212</v>
      </c>
      <c r="F268" s="309"/>
      <c r="G268" s="34" t="s">
        <v>213</v>
      </c>
      <c r="H268" s="35">
        <v>0.2</v>
      </c>
      <c r="I268" s="36">
        <v>31.21</v>
      </c>
      <c r="J268" s="36">
        <f t="shared" si="30"/>
        <v>6.24</v>
      </c>
    </row>
    <row r="269" spans="1:10" ht="26.1" customHeight="1" x14ac:dyDescent="0.2">
      <c r="A269" s="37" t="s">
        <v>216</v>
      </c>
      <c r="B269" s="38" t="s">
        <v>291</v>
      </c>
      <c r="C269" s="37" t="s">
        <v>36</v>
      </c>
      <c r="D269" s="37" t="s">
        <v>292</v>
      </c>
      <c r="E269" s="304" t="s">
        <v>219</v>
      </c>
      <c r="F269" s="304"/>
      <c r="G269" s="39" t="s">
        <v>52</v>
      </c>
      <c r="H269" s="40">
        <v>1</v>
      </c>
      <c r="I269" s="41">
        <v>10.45</v>
      </c>
      <c r="J269" s="41">
        <f t="shared" si="30"/>
        <v>10.45</v>
      </c>
    </row>
    <row r="270" spans="1:10" x14ac:dyDescent="0.2">
      <c r="A270" s="42"/>
      <c r="B270" s="42"/>
      <c r="C270" s="42"/>
      <c r="D270" s="42"/>
      <c r="E270" s="42"/>
      <c r="F270" s="43"/>
      <c r="G270" s="42"/>
      <c r="H270" s="43"/>
      <c r="I270" s="42"/>
      <c r="J270" s="43"/>
    </row>
    <row r="271" spans="1:10" ht="15" thickBot="1" x14ac:dyDescent="0.25">
      <c r="A271" s="42"/>
      <c r="B271" s="42"/>
      <c r="C271" s="42"/>
      <c r="D271" s="42"/>
      <c r="E271" s="42"/>
      <c r="F271" s="43"/>
      <c r="G271" s="42"/>
      <c r="H271" s="306" t="s">
        <v>201</v>
      </c>
      <c r="I271" s="306" t="s">
        <v>201</v>
      </c>
      <c r="J271" s="49">
        <f>SUM(J267:J269)</f>
        <v>22.17</v>
      </c>
    </row>
    <row r="272" spans="1:10" ht="0.95" customHeight="1" thickTop="1" x14ac:dyDescent="0.2">
      <c r="A272" s="45"/>
      <c r="B272" s="45"/>
      <c r="C272" s="45"/>
      <c r="D272" s="45"/>
      <c r="E272" s="45"/>
      <c r="F272" s="45"/>
      <c r="G272" s="45"/>
      <c r="H272" s="45"/>
      <c r="I272" s="45"/>
      <c r="J272" s="45"/>
    </row>
    <row r="273" spans="1:10" ht="18" customHeight="1" x14ac:dyDescent="0.2">
      <c r="A273" s="24" t="s">
        <v>130</v>
      </c>
      <c r="B273" s="25" t="s">
        <v>10</v>
      </c>
      <c r="C273" s="24" t="s">
        <v>11</v>
      </c>
      <c r="D273" s="24" t="s">
        <v>12</v>
      </c>
      <c r="E273" s="307" t="s">
        <v>206</v>
      </c>
      <c r="F273" s="307"/>
      <c r="G273" s="26" t="s">
        <v>13</v>
      </c>
      <c r="H273" s="25" t="s">
        <v>14</v>
      </c>
      <c r="I273" s="25" t="s">
        <v>15</v>
      </c>
      <c r="J273" s="25" t="s">
        <v>17</v>
      </c>
    </row>
    <row r="274" spans="1:10" ht="26.1" customHeight="1" x14ac:dyDescent="0.2">
      <c r="A274" s="27" t="s">
        <v>207</v>
      </c>
      <c r="B274" s="28" t="s">
        <v>131</v>
      </c>
      <c r="C274" s="27" t="s">
        <v>36</v>
      </c>
      <c r="D274" s="27" t="s">
        <v>132</v>
      </c>
      <c r="E274" s="308" t="s">
        <v>222</v>
      </c>
      <c r="F274" s="308"/>
      <c r="G274" s="29" t="s">
        <v>52</v>
      </c>
      <c r="H274" s="30"/>
      <c r="I274" s="31"/>
      <c r="J274" s="31"/>
    </row>
    <row r="275" spans="1:10" ht="26.1" customHeight="1" x14ac:dyDescent="0.2">
      <c r="A275" s="32" t="s">
        <v>209</v>
      </c>
      <c r="B275" s="33" t="s">
        <v>223</v>
      </c>
      <c r="C275" s="32" t="s">
        <v>36</v>
      </c>
      <c r="D275" s="32" t="s">
        <v>224</v>
      </c>
      <c r="E275" s="309" t="s">
        <v>212</v>
      </c>
      <c r="F275" s="309"/>
      <c r="G275" s="34" t="s">
        <v>213</v>
      </c>
      <c r="H275" s="35">
        <v>0.2</v>
      </c>
      <c r="I275" s="36">
        <v>27.41</v>
      </c>
      <c r="J275" s="36">
        <f t="shared" ref="J275:J277" si="31">TRUNC(H275*I275,2)</f>
        <v>5.48</v>
      </c>
    </row>
    <row r="276" spans="1:10" ht="24" customHeight="1" x14ac:dyDescent="0.2">
      <c r="A276" s="32" t="s">
        <v>209</v>
      </c>
      <c r="B276" s="33" t="s">
        <v>225</v>
      </c>
      <c r="C276" s="32" t="s">
        <v>36</v>
      </c>
      <c r="D276" s="32" t="s">
        <v>226</v>
      </c>
      <c r="E276" s="309" t="s">
        <v>212</v>
      </c>
      <c r="F276" s="309"/>
      <c r="G276" s="34" t="s">
        <v>213</v>
      </c>
      <c r="H276" s="35">
        <v>0.2</v>
      </c>
      <c r="I276" s="36">
        <v>31.21</v>
      </c>
      <c r="J276" s="36">
        <f t="shared" si="31"/>
        <v>6.24</v>
      </c>
    </row>
    <row r="277" spans="1:10" ht="26.1" customHeight="1" x14ac:dyDescent="0.2">
      <c r="A277" s="37" t="s">
        <v>216</v>
      </c>
      <c r="B277" s="38" t="s">
        <v>293</v>
      </c>
      <c r="C277" s="37" t="s">
        <v>36</v>
      </c>
      <c r="D277" s="37" t="s">
        <v>294</v>
      </c>
      <c r="E277" s="304" t="s">
        <v>219</v>
      </c>
      <c r="F277" s="304"/>
      <c r="G277" s="39" t="s">
        <v>52</v>
      </c>
      <c r="H277" s="40">
        <v>1</v>
      </c>
      <c r="I277" s="41">
        <v>7.93</v>
      </c>
      <c r="J277" s="41">
        <f t="shared" si="31"/>
        <v>7.93</v>
      </c>
    </row>
    <row r="278" spans="1:10" x14ac:dyDescent="0.2">
      <c r="A278" s="42"/>
      <c r="B278" s="42"/>
      <c r="C278" s="42"/>
      <c r="D278" s="42"/>
      <c r="E278" s="42"/>
      <c r="F278" s="43"/>
      <c r="G278" s="42"/>
      <c r="H278" s="43"/>
      <c r="I278" s="42"/>
      <c r="J278" s="43"/>
    </row>
    <row r="279" spans="1:10" ht="15" thickBot="1" x14ac:dyDescent="0.25">
      <c r="A279" s="42"/>
      <c r="B279" s="42"/>
      <c r="C279" s="42"/>
      <c r="D279" s="42"/>
      <c r="E279" s="42"/>
      <c r="F279" s="43"/>
      <c r="G279" s="42"/>
      <c r="H279" s="306" t="s">
        <v>201</v>
      </c>
      <c r="I279" s="306" t="s">
        <v>201</v>
      </c>
      <c r="J279" s="49">
        <f>SUM(J275:J277)</f>
        <v>19.649999999999999</v>
      </c>
    </row>
    <row r="280" spans="1:10" ht="0.95" customHeight="1" thickTop="1" x14ac:dyDescent="0.2">
      <c r="A280" s="45"/>
      <c r="B280" s="45"/>
      <c r="C280" s="45"/>
      <c r="D280" s="45"/>
      <c r="E280" s="45"/>
      <c r="F280" s="45"/>
      <c r="G280" s="45"/>
      <c r="H280" s="45"/>
      <c r="I280" s="45"/>
      <c r="J280" s="45"/>
    </row>
    <row r="281" spans="1:10" ht="18" customHeight="1" x14ac:dyDescent="0.2">
      <c r="A281" s="24" t="s">
        <v>133</v>
      </c>
      <c r="B281" s="25" t="s">
        <v>10</v>
      </c>
      <c r="C281" s="24" t="s">
        <v>11</v>
      </c>
      <c r="D281" s="24" t="s">
        <v>12</v>
      </c>
      <c r="E281" s="307" t="s">
        <v>206</v>
      </c>
      <c r="F281" s="307"/>
      <c r="G281" s="26" t="s">
        <v>13</v>
      </c>
      <c r="H281" s="25" t="s">
        <v>14</v>
      </c>
      <c r="I281" s="25" t="s">
        <v>15</v>
      </c>
      <c r="J281" s="25" t="s">
        <v>17</v>
      </c>
    </row>
    <row r="282" spans="1:10" ht="24" customHeight="1" x14ac:dyDescent="0.2">
      <c r="A282" s="27" t="s">
        <v>207</v>
      </c>
      <c r="B282" s="28" t="s">
        <v>134</v>
      </c>
      <c r="C282" s="27" t="s">
        <v>47</v>
      </c>
      <c r="D282" s="27" t="s">
        <v>135</v>
      </c>
      <c r="E282" s="308" t="s">
        <v>295</v>
      </c>
      <c r="F282" s="308"/>
      <c r="G282" s="29" t="s">
        <v>52</v>
      </c>
      <c r="H282" s="30"/>
      <c r="I282" s="31"/>
      <c r="J282" s="31"/>
    </row>
    <row r="283" spans="1:10" ht="26.1" customHeight="1" x14ac:dyDescent="0.2">
      <c r="A283" s="32" t="s">
        <v>209</v>
      </c>
      <c r="B283" s="33" t="s">
        <v>223</v>
      </c>
      <c r="C283" s="32" t="s">
        <v>36</v>
      </c>
      <c r="D283" s="32" t="s">
        <v>224</v>
      </c>
      <c r="E283" s="309" t="s">
        <v>212</v>
      </c>
      <c r="F283" s="309"/>
      <c r="G283" s="34" t="s">
        <v>213</v>
      </c>
      <c r="H283" s="35">
        <v>0.31900000000000001</v>
      </c>
      <c r="I283" s="36">
        <v>27.41</v>
      </c>
      <c r="J283" s="36">
        <f t="shared" ref="J283:J285" si="32">TRUNC(H283*I283,2)</f>
        <v>8.74</v>
      </c>
    </row>
    <row r="284" spans="1:10" ht="24" customHeight="1" x14ac:dyDescent="0.2">
      <c r="A284" s="32" t="s">
        <v>209</v>
      </c>
      <c r="B284" s="33" t="s">
        <v>225</v>
      </c>
      <c r="C284" s="32" t="s">
        <v>36</v>
      </c>
      <c r="D284" s="32" t="s">
        <v>226</v>
      </c>
      <c r="E284" s="309" t="s">
        <v>212</v>
      </c>
      <c r="F284" s="309"/>
      <c r="G284" s="34" t="s">
        <v>213</v>
      </c>
      <c r="H284" s="35">
        <v>0.31900000000000001</v>
      </c>
      <c r="I284" s="36">
        <v>31.21</v>
      </c>
      <c r="J284" s="36">
        <f t="shared" si="32"/>
        <v>9.9499999999999993</v>
      </c>
    </row>
    <row r="285" spans="1:10" ht="24" customHeight="1" x14ac:dyDescent="0.2">
      <c r="A285" s="37" t="s">
        <v>216</v>
      </c>
      <c r="B285" s="38" t="s">
        <v>296</v>
      </c>
      <c r="C285" s="37" t="s">
        <v>47</v>
      </c>
      <c r="D285" s="37" t="s">
        <v>297</v>
      </c>
      <c r="E285" s="304" t="s">
        <v>219</v>
      </c>
      <c r="F285" s="304"/>
      <c r="G285" s="39" t="s">
        <v>52</v>
      </c>
      <c r="H285" s="40">
        <v>1</v>
      </c>
      <c r="I285" s="41">
        <v>2.0699999999999998</v>
      </c>
      <c r="J285" s="41">
        <f t="shared" si="32"/>
        <v>2.0699999999999998</v>
      </c>
    </row>
    <row r="286" spans="1:10" x14ac:dyDescent="0.2">
      <c r="A286" s="42"/>
      <c r="B286" s="42"/>
      <c r="C286" s="42"/>
      <c r="D286" s="42"/>
      <c r="E286" s="42"/>
      <c r="F286" s="43"/>
      <c r="G286" s="42"/>
      <c r="H286" s="43"/>
      <c r="I286" s="42"/>
      <c r="J286" s="43"/>
    </row>
    <row r="287" spans="1:10" ht="15" thickBot="1" x14ac:dyDescent="0.25">
      <c r="A287" s="42"/>
      <c r="B287" s="42"/>
      <c r="C287" s="42"/>
      <c r="D287" s="42"/>
      <c r="E287" s="42"/>
      <c r="F287" s="43"/>
      <c r="G287" s="42"/>
      <c r="H287" s="306" t="s">
        <v>201</v>
      </c>
      <c r="I287" s="306" t="s">
        <v>201</v>
      </c>
      <c r="J287" s="49">
        <f>SUM(J283:J285)</f>
        <v>20.759999999999998</v>
      </c>
    </row>
    <row r="288" spans="1:10" ht="0.95" customHeight="1" thickTop="1" x14ac:dyDescent="0.2">
      <c r="A288" s="45"/>
      <c r="B288" s="45"/>
      <c r="C288" s="45"/>
      <c r="D288" s="45"/>
      <c r="E288" s="45"/>
      <c r="F288" s="45"/>
      <c r="G288" s="45"/>
      <c r="H288" s="45"/>
      <c r="I288" s="45"/>
      <c r="J288" s="45"/>
    </row>
    <row r="289" spans="1:10" ht="18" customHeight="1" x14ac:dyDescent="0.2">
      <c r="A289" s="24" t="s">
        <v>136</v>
      </c>
      <c r="B289" s="25" t="s">
        <v>10</v>
      </c>
      <c r="C289" s="24" t="s">
        <v>11</v>
      </c>
      <c r="D289" s="24" t="s">
        <v>12</v>
      </c>
      <c r="E289" s="307" t="s">
        <v>206</v>
      </c>
      <c r="F289" s="307"/>
      <c r="G289" s="26" t="s">
        <v>13</v>
      </c>
      <c r="H289" s="25" t="s">
        <v>14</v>
      </c>
      <c r="I289" s="25" t="s">
        <v>15</v>
      </c>
      <c r="J289" s="25" t="s">
        <v>17</v>
      </c>
    </row>
    <row r="290" spans="1:10" ht="26.1" customHeight="1" x14ac:dyDescent="0.2">
      <c r="A290" s="27" t="s">
        <v>207</v>
      </c>
      <c r="B290" s="28" t="s">
        <v>137</v>
      </c>
      <c r="C290" s="27" t="s">
        <v>22</v>
      </c>
      <c r="D290" s="27" t="s">
        <v>138</v>
      </c>
      <c r="E290" s="308" t="s">
        <v>222</v>
      </c>
      <c r="F290" s="308"/>
      <c r="G290" s="29" t="s">
        <v>59</v>
      </c>
      <c r="H290" s="30"/>
      <c r="I290" s="31"/>
      <c r="J290" s="31"/>
    </row>
    <row r="291" spans="1:10" ht="24" customHeight="1" x14ac:dyDescent="0.2">
      <c r="A291" s="32" t="s">
        <v>209</v>
      </c>
      <c r="B291" s="33" t="s">
        <v>225</v>
      </c>
      <c r="C291" s="32" t="s">
        <v>36</v>
      </c>
      <c r="D291" s="32" t="s">
        <v>226</v>
      </c>
      <c r="E291" s="309" t="s">
        <v>212</v>
      </c>
      <c r="F291" s="309"/>
      <c r="G291" s="34" t="s">
        <v>213</v>
      </c>
      <c r="H291" s="35">
        <v>0.45</v>
      </c>
      <c r="I291" s="36">
        <v>31.21</v>
      </c>
      <c r="J291" s="36">
        <f t="shared" ref="J291:J294" si="33">TRUNC(H291*I291,2)</f>
        <v>14.04</v>
      </c>
    </row>
    <row r="292" spans="1:10" ht="26.1" customHeight="1" x14ac:dyDescent="0.2">
      <c r="A292" s="32" t="s">
        <v>209</v>
      </c>
      <c r="B292" s="33" t="s">
        <v>223</v>
      </c>
      <c r="C292" s="32" t="s">
        <v>36</v>
      </c>
      <c r="D292" s="32" t="s">
        <v>224</v>
      </c>
      <c r="E292" s="309" t="s">
        <v>212</v>
      </c>
      <c r="F292" s="309"/>
      <c r="G292" s="34" t="s">
        <v>213</v>
      </c>
      <c r="H292" s="35">
        <v>0.45</v>
      </c>
      <c r="I292" s="36">
        <v>27.41</v>
      </c>
      <c r="J292" s="36">
        <f t="shared" si="33"/>
        <v>12.33</v>
      </c>
    </row>
    <row r="293" spans="1:10" ht="26.1" customHeight="1" x14ac:dyDescent="0.2">
      <c r="A293" s="37" t="s">
        <v>216</v>
      </c>
      <c r="B293" s="38" t="s">
        <v>298</v>
      </c>
      <c r="C293" s="37" t="s">
        <v>198</v>
      </c>
      <c r="D293" s="37" t="s">
        <v>299</v>
      </c>
      <c r="E293" s="304" t="s">
        <v>219</v>
      </c>
      <c r="F293" s="304"/>
      <c r="G293" s="39" t="s">
        <v>52</v>
      </c>
      <c r="H293" s="40">
        <v>1</v>
      </c>
      <c r="I293" s="41">
        <v>34.6</v>
      </c>
      <c r="J293" s="41">
        <f t="shared" si="33"/>
        <v>34.6</v>
      </c>
    </row>
    <row r="294" spans="1:10" ht="24" customHeight="1" x14ac:dyDescent="0.2">
      <c r="A294" s="37" t="s">
        <v>216</v>
      </c>
      <c r="B294" s="38" t="s">
        <v>300</v>
      </c>
      <c r="C294" s="37" t="s">
        <v>198</v>
      </c>
      <c r="D294" s="37" t="s">
        <v>301</v>
      </c>
      <c r="E294" s="304" t="s">
        <v>219</v>
      </c>
      <c r="F294" s="304"/>
      <c r="G294" s="39" t="s">
        <v>52</v>
      </c>
      <c r="H294" s="40">
        <v>1</v>
      </c>
      <c r="I294" s="41">
        <v>20.81</v>
      </c>
      <c r="J294" s="41">
        <f t="shared" si="33"/>
        <v>20.81</v>
      </c>
    </row>
    <row r="295" spans="1:10" x14ac:dyDescent="0.2">
      <c r="A295" s="42"/>
      <c r="B295" s="42"/>
      <c r="C295" s="42"/>
      <c r="D295" s="42"/>
      <c r="E295" s="42"/>
      <c r="F295" s="43"/>
      <c r="G295" s="42"/>
      <c r="H295" s="43"/>
      <c r="I295" s="42"/>
      <c r="J295" s="43"/>
    </row>
    <row r="296" spans="1:10" ht="15" thickBot="1" x14ac:dyDescent="0.25">
      <c r="A296" s="42"/>
      <c r="B296" s="42"/>
      <c r="C296" s="42"/>
      <c r="D296" s="42"/>
      <c r="E296" s="42"/>
      <c r="F296" s="43"/>
      <c r="G296" s="42"/>
      <c r="H296" s="306" t="s">
        <v>201</v>
      </c>
      <c r="I296" s="306" t="s">
        <v>201</v>
      </c>
      <c r="J296" s="49">
        <f>SUM(J291:J294)</f>
        <v>81.78</v>
      </c>
    </row>
    <row r="297" spans="1:10" ht="0.95" customHeight="1" thickTop="1" x14ac:dyDescent="0.2">
      <c r="A297" s="45"/>
      <c r="B297" s="45"/>
      <c r="C297" s="45"/>
      <c r="D297" s="45"/>
      <c r="E297" s="45"/>
      <c r="F297" s="45"/>
      <c r="G297" s="45"/>
      <c r="H297" s="45"/>
      <c r="I297" s="45"/>
      <c r="J297" s="45"/>
    </row>
    <row r="298" spans="1:10" ht="18" customHeight="1" x14ac:dyDescent="0.2">
      <c r="A298" s="24" t="s">
        <v>139</v>
      </c>
      <c r="B298" s="25" t="s">
        <v>10</v>
      </c>
      <c r="C298" s="24" t="s">
        <v>11</v>
      </c>
      <c r="D298" s="24" t="s">
        <v>12</v>
      </c>
      <c r="E298" s="307" t="s">
        <v>206</v>
      </c>
      <c r="F298" s="307"/>
      <c r="G298" s="26" t="s">
        <v>13</v>
      </c>
      <c r="H298" s="25" t="s">
        <v>14</v>
      </c>
      <c r="I298" s="25" t="s">
        <v>15</v>
      </c>
      <c r="J298" s="25" t="s">
        <v>17</v>
      </c>
    </row>
    <row r="299" spans="1:10" ht="26.1" customHeight="1" x14ac:dyDescent="0.2">
      <c r="A299" s="27" t="s">
        <v>207</v>
      </c>
      <c r="B299" s="28" t="s">
        <v>140</v>
      </c>
      <c r="C299" s="27" t="s">
        <v>22</v>
      </c>
      <c r="D299" s="27" t="s">
        <v>141</v>
      </c>
      <c r="E299" s="308" t="s">
        <v>222</v>
      </c>
      <c r="F299" s="308"/>
      <c r="G299" s="29" t="s">
        <v>59</v>
      </c>
      <c r="H299" s="30"/>
      <c r="I299" s="31"/>
      <c r="J299" s="31"/>
    </row>
    <row r="300" spans="1:10" ht="24" customHeight="1" x14ac:dyDescent="0.2">
      <c r="A300" s="32" t="s">
        <v>209</v>
      </c>
      <c r="B300" s="33" t="s">
        <v>225</v>
      </c>
      <c r="C300" s="32" t="s">
        <v>36</v>
      </c>
      <c r="D300" s="32" t="s">
        <v>226</v>
      </c>
      <c r="E300" s="309" t="s">
        <v>212</v>
      </c>
      <c r="F300" s="309"/>
      <c r="G300" s="34" t="s">
        <v>213</v>
      </c>
      <c r="H300" s="35">
        <v>0.3</v>
      </c>
      <c r="I300" s="36">
        <v>31.21</v>
      </c>
      <c r="J300" s="36">
        <f t="shared" ref="J300:J303" si="34">TRUNC(H300*I300,2)</f>
        <v>9.36</v>
      </c>
    </row>
    <row r="301" spans="1:10" ht="26.1" customHeight="1" x14ac:dyDescent="0.2">
      <c r="A301" s="32" t="s">
        <v>209</v>
      </c>
      <c r="B301" s="33" t="s">
        <v>223</v>
      </c>
      <c r="C301" s="32" t="s">
        <v>36</v>
      </c>
      <c r="D301" s="32" t="s">
        <v>224</v>
      </c>
      <c r="E301" s="309" t="s">
        <v>212</v>
      </c>
      <c r="F301" s="309"/>
      <c r="G301" s="34" t="s">
        <v>213</v>
      </c>
      <c r="H301" s="35">
        <v>0.3</v>
      </c>
      <c r="I301" s="36">
        <v>27.41</v>
      </c>
      <c r="J301" s="36">
        <f t="shared" si="34"/>
        <v>8.2200000000000006</v>
      </c>
    </row>
    <row r="302" spans="1:10" ht="26.1" customHeight="1" x14ac:dyDescent="0.2">
      <c r="A302" s="37" t="s">
        <v>216</v>
      </c>
      <c r="B302" s="38" t="s">
        <v>302</v>
      </c>
      <c r="C302" s="37" t="s">
        <v>198</v>
      </c>
      <c r="D302" s="37" t="s">
        <v>303</v>
      </c>
      <c r="E302" s="304" t="s">
        <v>219</v>
      </c>
      <c r="F302" s="304"/>
      <c r="G302" s="39" t="s">
        <v>52</v>
      </c>
      <c r="H302" s="40">
        <v>1</v>
      </c>
      <c r="I302" s="41">
        <v>10.83</v>
      </c>
      <c r="J302" s="41">
        <f t="shared" si="34"/>
        <v>10.83</v>
      </c>
    </row>
    <row r="303" spans="1:10" ht="24" customHeight="1" x14ac:dyDescent="0.2">
      <c r="A303" s="37" t="s">
        <v>216</v>
      </c>
      <c r="B303" s="38" t="s">
        <v>304</v>
      </c>
      <c r="C303" s="37" t="s">
        <v>198</v>
      </c>
      <c r="D303" s="37" t="s">
        <v>305</v>
      </c>
      <c r="E303" s="304" t="s">
        <v>219</v>
      </c>
      <c r="F303" s="304"/>
      <c r="G303" s="39" t="s">
        <v>52</v>
      </c>
      <c r="H303" s="40">
        <v>1</v>
      </c>
      <c r="I303" s="41">
        <v>6.85</v>
      </c>
      <c r="J303" s="41">
        <f t="shared" si="34"/>
        <v>6.85</v>
      </c>
    </row>
    <row r="304" spans="1:10" x14ac:dyDescent="0.2">
      <c r="A304" s="42"/>
      <c r="B304" s="42"/>
      <c r="C304" s="42"/>
      <c r="D304" s="42"/>
      <c r="E304" s="42"/>
      <c r="F304" s="43"/>
      <c r="G304" s="42"/>
      <c r="H304" s="43"/>
      <c r="I304" s="42"/>
      <c r="J304" s="43"/>
    </row>
    <row r="305" spans="1:10" ht="15" thickBot="1" x14ac:dyDescent="0.25">
      <c r="A305" s="42"/>
      <c r="B305" s="42"/>
      <c r="C305" s="42"/>
      <c r="D305" s="42"/>
      <c r="E305" s="42"/>
      <c r="F305" s="43"/>
      <c r="G305" s="42"/>
      <c r="H305" s="306" t="s">
        <v>201</v>
      </c>
      <c r="I305" s="306" t="s">
        <v>201</v>
      </c>
      <c r="J305" s="49">
        <f>SUM(J300:J303)</f>
        <v>35.26</v>
      </c>
    </row>
    <row r="306" spans="1:10" ht="0.95" customHeight="1" thickTop="1" x14ac:dyDescent="0.2">
      <c r="A306" s="45"/>
      <c r="B306" s="45"/>
      <c r="C306" s="45"/>
      <c r="D306" s="45"/>
      <c r="E306" s="45"/>
      <c r="F306" s="45"/>
      <c r="G306" s="45"/>
      <c r="H306" s="45"/>
      <c r="I306" s="45"/>
      <c r="J306" s="45"/>
    </row>
    <row r="307" spans="1:10" ht="18" customHeight="1" x14ac:dyDescent="0.2">
      <c r="A307" s="24" t="s">
        <v>142</v>
      </c>
      <c r="B307" s="25" t="s">
        <v>10</v>
      </c>
      <c r="C307" s="24" t="s">
        <v>11</v>
      </c>
      <c r="D307" s="24" t="s">
        <v>12</v>
      </c>
      <c r="E307" s="307" t="s">
        <v>206</v>
      </c>
      <c r="F307" s="307"/>
      <c r="G307" s="26" t="s">
        <v>13</v>
      </c>
      <c r="H307" s="25" t="s">
        <v>14</v>
      </c>
      <c r="I307" s="25" t="s">
        <v>15</v>
      </c>
      <c r="J307" s="25" t="s">
        <v>17</v>
      </c>
    </row>
    <row r="308" spans="1:10" ht="26.1" customHeight="1" x14ac:dyDescent="0.2">
      <c r="A308" s="27" t="s">
        <v>207</v>
      </c>
      <c r="B308" s="28" t="s">
        <v>143</v>
      </c>
      <c r="C308" s="27" t="s">
        <v>22</v>
      </c>
      <c r="D308" s="27" t="s">
        <v>144</v>
      </c>
      <c r="E308" s="308" t="s">
        <v>222</v>
      </c>
      <c r="F308" s="308"/>
      <c r="G308" s="29" t="s">
        <v>59</v>
      </c>
      <c r="H308" s="30"/>
      <c r="I308" s="31"/>
      <c r="J308" s="31"/>
    </row>
    <row r="309" spans="1:10" ht="24" customHeight="1" x14ac:dyDescent="0.2">
      <c r="A309" s="32" t="s">
        <v>209</v>
      </c>
      <c r="B309" s="33" t="s">
        <v>225</v>
      </c>
      <c r="C309" s="32" t="s">
        <v>36</v>
      </c>
      <c r="D309" s="32" t="s">
        <v>226</v>
      </c>
      <c r="E309" s="309" t="s">
        <v>212</v>
      </c>
      <c r="F309" s="309"/>
      <c r="G309" s="34" t="s">
        <v>213</v>
      </c>
      <c r="H309" s="35">
        <v>0.3</v>
      </c>
      <c r="I309" s="36">
        <v>31.21</v>
      </c>
      <c r="J309" s="36">
        <f t="shared" ref="J309:J312" si="35">TRUNC(H309*I309,2)</f>
        <v>9.36</v>
      </c>
    </row>
    <row r="310" spans="1:10" ht="26.1" customHeight="1" x14ac:dyDescent="0.2">
      <c r="A310" s="32" t="s">
        <v>209</v>
      </c>
      <c r="B310" s="33" t="s">
        <v>223</v>
      </c>
      <c r="C310" s="32" t="s">
        <v>36</v>
      </c>
      <c r="D310" s="32" t="s">
        <v>224</v>
      </c>
      <c r="E310" s="309" t="s">
        <v>212</v>
      </c>
      <c r="F310" s="309"/>
      <c r="G310" s="34" t="s">
        <v>213</v>
      </c>
      <c r="H310" s="35">
        <v>0.3</v>
      </c>
      <c r="I310" s="36">
        <v>27.41</v>
      </c>
      <c r="J310" s="36">
        <f t="shared" si="35"/>
        <v>8.2200000000000006</v>
      </c>
    </row>
    <row r="311" spans="1:10" ht="26.1" customHeight="1" x14ac:dyDescent="0.2">
      <c r="A311" s="37" t="s">
        <v>216</v>
      </c>
      <c r="B311" s="38" t="s">
        <v>306</v>
      </c>
      <c r="C311" s="37" t="s">
        <v>198</v>
      </c>
      <c r="D311" s="37" t="s">
        <v>307</v>
      </c>
      <c r="E311" s="304" t="s">
        <v>219</v>
      </c>
      <c r="F311" s="304"/>
      <c r="G311" s="39" t="s">
        <v>52</v>
      </c>
      <c r="H311" s="40">
        <v>1</v>
      </c>
      <c r="I311" s="41">
        <v>7.1</v>
      </c>
      <c r="J311" s="41">
        <f t="shared" si="35"/>
        <v>7.1</v>
      </c>
    </row>
    <row r="312" spans="1:10" ht="24" customHeight="1" x14ac:dyDescent="0.2">
      <c r="A312" s="37" t="s">
        <v>216</v>
      </c>
      <c r="B312" s="38" t="s">
        <v>308</v>
      </c>
      <c r="C312" s="37" t="s">
        <v>198</v>
      </c>
      <c r="D312" s="37" t="s">
        <v>309</v>
      </c>
      <c r="E312" s="304" t="s">
        <v>219</v>
      </c>
      <c r="F312" s="304"/>
      <c r="G312" s="39" t="s">
        <v>52</v>
      </c>
      <c r="H312" s="40">
        <v>1</v>
      </c>
      <c r="I312" s="41">
        <v>5.0599999999999996</v>
      </c>
      <c r="J312" s="41">
        <f t="shared" si="35"/>
        <v>5.0599999999999996</v>
      </c>
    </row>
    <row r="313" spans="1:10" x14ac:dyDescent="0.2">
      <c r="A313" s="42"/>
      <c r="B313" s="42"/>
      <c r="C313" s="42"/>
      <c r="D313" s="42"/>
      <c r="E313" s="42"/>
      <c r="F313" s="43"/>
      <c r="G313" s="42"/>
      <c r="H313" s="43"/>
      <c r="I313" s="42"/>
      <c r="J313" s="43"/>
    </row>
    <row r="314" spans="1:10" ht="15" thickBot="1" x14ac:dyDescent="0.25">
      <c r="A314" s="42"/>
      <c r="B314" s="42"/>
      <c r="C314" s="42"/>
      <c r="D314" s="42"/>
      <c r="E314" s="42"/>
      <c r="F314" s="43"/>
      <c r="G314" s="42"/>
      <c r="H314" s="306" t="s">
        <v>201</v>
      </c>
      <c r="I314" s="306" t="s">
        <v>201</v>
      </c>
      <c r="J314" s="49">
        <f>SUM(J309:J312)</f>
        <v>29.74</v>
      </c>
    </row>
    <row r="315" spans="1:10" ht="0.95" customHeight="1" thickTop="1" x14ac:dyDescent="0.2">
      <c r="A315" s="45"/>
      <c r="B315" s="45"/>
      <c r="C315" s="45"/>
      <c r="D315" s="45"/>
      <c r="E315" s="45"/>
      <c r="F315" s="45"/>
      <c r="G315" s="45"/>
      <c r="H315" s="45"/>
      <c r="I315" s="45"/>
      <c r="J315" s="45"/>
    </row>
    <row r="316" spans="1:10" ht="18" customHeight="1" x14ac:dyDescent="0.2">
      <c r="A316" s="24" t="s">
        <v>147</v>
      </c>
      <c r="B316" s="25" t="s">
        <v>10</v>
      </c>
      <c r="C316" s="24" t="s">
        <v>11</v>
      </c>
      <c r="D316" s="24" t="s">
        <v>12</v>
      </c>
      <c r="E316" s="307" t="s">
        <v>206</v>
      </c>
      <c r="F316" s="307"/>
      <c r="G316" s="26" t="s">
        <v>13</v>
      </c>
      <c r="H316" s="25" t="s">
        <v>14</v>
      </c>
      <c r="I316" s="25" t="s">
        <v>15</v>
      </c>
      <c r="J316" s="25" t="s">
        <v>17</v>
      </c>
    </row>
    <row r="317" spans="1:10" ht="51.95" customHeight="1" x14ac:dyDescent="0.2">
      <c r="A317" s="27" t="s">
        <v>207</v>
      </c>
      <c r="B317" s="28" t="s">
        <v>148</v>
      </c>
      <c r="C317" s="27" t="s">
        <v>22</v>
      </c>
      <c r="D317" s="27" t="s">
        <v>149</v>
      </c>
      <c r="E317" s="308" t="s">
        <v>222</v>
      </c>
      <c r="F317" s="308"/>
      <c r="G317" s="29" t="s">
        <v>24</v>
      </c>
      <c r="H317" s="30"/>
      <c r="I317" s="31"/>
      <c r="J317" s="31"/>
    </row>
    <row r="318" spans="1:10" ht="24" customHeight="1" x14ac:dyDescent="0.2">
      <c r="A318" s="32" t="s">
        <v>209</v>
      </c>
      <c r="B318" s="33" t="s">
        <v>225</v>
      </c>
      <c r="C318" s="32" t="s">
        <v>36</v>
      </c>
      <c r="D318" s="32" t="s">
        <v>226</v>
      </c>
      <c r="E318" s="309" t="s">
        <v>212</v>
      </c>
      <c r="F318" s="309"/>
      <c r="G318" s="34" t="s">
        <v>213</v>
      </c>
      <c r="H318" s="35">
        <v>7</v>
      </c>
      <c r="I318" s="36">
        <v>31.21</v>
      </c>
      <c r="J318" s="36">
        <f t="shared" ref="J318:J320" si="36">TRUNC(H318*I318,2)</f>
        <v>218.47</v>
      </c>
    </row>
    <row r="319" spans="1:10" ht="26.1" customHeight="1" x14ac:dyDescent="0.2">
      <c r="A319" s="32" t="s">
        <v>209</v>
      </c>
      <c r="B319" s="33" t="s">
        <v>223</v>
      </c>
      <c r="C319" s="32" t="s">
        <v>36</v>
      </c>
      <c r="D319" s="32" t="s">
        <v>224</v>
      </c>
      <c r="E319" s="309" t="s">
        <v>212</v>
      </c>
      <c r="F319" s="309"/>
      <c r="G319" s="34" t="s">
        <v>213</v>
      </c>
      <c r="H319" s="35">
        <v>7</v>
      </c>
      <c r="I319" s="36">
        <v>27.41</v>
      </c>
      <c r="J319" s="36">
        <f t="shared" si="36"/>
        <v>191.87</v>
      </c>
    </row>
    <row r="320" spans="1:10" ht="39" customHeight="1" x14ac:dyDescent="0.2">
      <c r="A320" s="37" t="s">
        <v>216</v>
      </c>
      <c r="B320" s="38" t="s">
        <v>310</v>
      </c>
      <c r="C320" s="37" t="s">
        <v>22</v>
      </c>
      <c r="D320" s="37" t="s">
        <v>311</v>
      </c>
      <c r="E320" s="304" t="s">
        <v>219</v>
      </c>
      <c r="F320" s="304"/>
      <c r="G320" s="39" t="s">
        <v>24</v>
      </c>
      <c r="H320" s="40">
        <v>1</v>
      </c>
      <c r="I320" s="41">
        <v>10451.49</v>
      </c>
      <c r="J320" s="41">
        <f t="shared" si="36"/>
        <v>10451.49</v>
      </c>
    </row>
    <row r="321" spans="1:10" x14ac:dyDescent="0.2">
      <c r="A321" s="42"/>
      <c r="B321" s="42"/>
      <c r="C321" s="42"/>
      <c r="D321" s="42"/>
      <c r="E321" s="42"/>
      <c r="F321" s="43"/>
      <c r="G321" s="42"/>
      <c r="H321" s="43"/>
      <c r="I321" s="42"/>
      <c r="J321" s="43"/>
    </row>
    <row r="322" spans="1:10" ht="15" thickBot="1" x14ac:dyDescent="0.25">
      <c r="A322" s="42"/>
      <c r="B322" s="42"/>
      <c r="C322" s="42"/>
      <c r="D322" s="42"/>
      <c r="E322" s="42"/>
      <c r="F322" s="43"/>
      <c r="G322" s="42"/>
      <c r="H322" s="306" t="s">
        <v>201</v>
      </c>
      <c r="I322" s="306" t="s">
        <v>201</v>
      </c>
      <c r="J322" s="49">
        <f>SUM(J318:J320)</f>
        <v>10861.83</v>
      </c>
    </row>
    <row r="323" spans="1:10" ht="0.95" customHeight="1" thickTop="1" x14ac:dyDescent="0.2">
      <c r="A323" s="45"/>
      <c r="B323" s="45"/>
      <c r="C323" s="45"/>
      <c r="D323" s="45"/>
      <c r="E323" s="45"/>
      <c r="F323" s="45"/>
      <c r="G323" s="45"/>
      <c r="H323" s="45"/>
      <c r="I323" s="45"/>
      <c r="J323" s="45"/>
    </row>
    <row r="324" spans="1:10" ht="18" customHeight="1" x14ac:dyDescent="0.2">
      <c r="A324" s="24" t="s">
        <v>150</v>
      </c>
      <c r="B324" s="25" t="s">
        <v>10</v>
      </c>
      <c r="C324" s="24" t="s">
        <v>11</v>
      </c>
      <c r="D324" s="24" t="s">
        <v>12</v>
      </c>
      <c r="E324" s="307" t="s">
        <v>206</v>
      </c>
      <c r="F324" s="307"/>
      <c r="G324" s="26" t="s">
        <v>13</v>
      </c>
      <c r="H324" s="25" t="s">
        <v>14</v>
      </c>
      <c r="I324" s="25" t="s">
        <v>15</v>
      </c>
      <c r="J324" s="25" t="s">
        <v>17</v>
      </c>
    </row>
    <row r="325" spans="1:10" ht="26.1" customHeight="1" x14ac:dyDescent="0.2">
      <c r="A325" s="27" t="s">
        <v>207</v>
      </c>
      <c r="B325" s="28" t="s">
        <v>151</v>
      </c>
      <c r="C325" s="27" t="s">
        <v>22</v>
      </c>
      <c r="D325" s="27" t="s">
        <v>152</v>
      </c>
      <c r="E325" s="308" t="s">
        <v>222</v>
      </c>
      <c r="F325" s="308"/>
      <c r="G325" s="29" t="s">
        <v>24</v>
      </c>
      <c r="H325" s="30"/>
      <c r="I325" s="31"/>
      <c r="J325" s="31"/>
    </row>
    <row r="326" spans="1:10" ht="24" customHeight="1" x14ac:dyDescent="0.2">
      <c r="A326" s="32" t="s">
        <v>209</v>
      </c>
      <c r="B326" s="33" t="s">
        <v>225</v>
      </c>
      <c r="C326" s="32" t="s">
        <v>36</v>
      </c>
      <c r="D326" s="32" t="s">
        <v>226</v>
      </c>
      <c r="E326" s="309" t="s">
        <v>212</v>
      </c>
      <c r="F326" s="309"/>
      <c r="G326" s="34" t="s">
        <v>213</v>
      </c>
      <c r="H326" s="35">
        <v>3</v>
      </c>
      <c r="I326" s="36">
        <v>31.21</v>
      </c>
      <c r="J326" s="36">
        <f t="shared" ref="J326:J328" si="37">TRUNC(H326*I326,2)</f>
        <v>93.63</v>
      </c>
    </row>
    <row r="327" spans="1:10" ht="26.1" customHeight="1" x14ac:dyDescent="0.2">
      <c r="A327" s="32" t="s">
        <v>209</v>
      </c>
      <c r="B327" s="33" t="s">
        <v>223</v>
      </c>
      <c r="C327" s="32" t="s">
        <v>36</v>
      </c>
      <c r="D327" s="32" t="s">
        <v>224</v>
      </c>
      <c r="E327" s="309" t="s">
        <v>212</v>
      </c>
      <c r="F327" s="309"/>
      <c r="G327" s="34" t="s">
        <v>213</v>
      </c>
      <c r="H327" s="35">
        <v>3</v>
      </c>
      <c r="I327" s="36">
        <v>27.41</v>
      </c>
      <c r="J327" s="36">
        <f t="shared" si="37"/>
        <v>82.23</v>
      </c>
    </row>
    <row r="328" spans="1:10" ht="26.1" customHeight="1" x14ac:dyDescent="0.2">
      <c r="A328" s="37" t="s">
        <v>216</v>
      </c>
      <c r="B328" s="38" t="s">
        <v>312</v>
      </c>
      <c r="C328" s="37" t="s">
        <v>22</v>
      </c>
      <c r="D328" s="37" t="s">
        <v>313</v>
      </c>
      <c r="E328" s="304" t="s">
        <v>219</v>
      </c>
      <c r="F328" s="304"/>
      <c r="G328" s="39" t="s">
        <v>24</v>
      </c>
      <c r="H328" s="40">
        <v>1</v>
      </c>
      <c r="I328" s="41">
        <v>7695.77</v>
      </c>
      <c r="J328" s="41">
        <f t="shared" si="37"/>
        <v>7695.77</v>
      </c>
    </row>
    <row r="329" spans="1:10" x14ac:dyDescent="0.2">
      <c r="A329" s="42"/>
      <c r="B329" s="42"/>
      <c r="C329" s="42"/>
      <c r="D329" s="42"/>
      <c r="E329" s="42"/>
      <c r="F329" s="43"/>
      <c r="G329" s="42"/>
      <c r="H329" s="43"/>
      <c r="I329" s="42"/>
      <c r="J329" s="43"/>
    </row>
    <row r="330" spans="1:10" ht="15" thickBot="1" x14ac:dyDescent="0.25">
      <c r="A330" s="42"/>
      <c r="B330" s="42"/>
      <c r="C330" s="42"/>
      <c r="D330" s="42"/>
      <c r="E330" s="42"/>
      <c r="F330" s="43"/>
      <c r="G330" s="42"/>
      <c r="H330" s="306" t="s">
        <v>201</v>
      </c>
      <c r="I330" s="306" t="s">
        <v>201</v>
      </c>
      <c r="J330" s="49">
        <f>SUM(J326:J328)</f>
        <v>7871.63</v>
      </c>
    </row>
    <row r="331" spans="1:10" ht="0.95" customHeight="1" thickTop="1" x14ac:dyDescent="0.2">
      <c r="A331" s="45"/>
      <c r="B331" s="45"/>
      <c r="C331" s="45"/>
      <c r="D331" s="45"/>
      <c r="E331" s="45"/>
      <c r="F331" s="45"/>
      <c r="G331" s="45"/>
      <c r="H331" s="45"/>
      <c r="I331" s="45"/>
      <c r="J331" s="45"/>
    </row>
    <row r="332" spans="1:10" ht="18" customHeight="1" x14ac:dyDescent="0.2">
      <c r="A332" s="24" t="s">
        <v>155</v>
      </c>
      <c r="B332" s="25" t="s">
        <v>10</v>
      </c>
      <c r="C332" s="24" t="s">
        <v>11</v>
      </c>
      <c r="D332" s="24" t="s">
        <v>12</v>
      </c>
      <c r="E332" s="307" t="s">
        <v>206</v>
      </c>
      <c r="F332" s="307"/>
      <c r="G332" s="26" t="s">
        <v>13</v>
      </c>
      <c r="H332" s="25" t="s">
        <v>14</v>
      </c>
      <c r="I332" s="25" t="s">
        <v>15</v>
      </c>
      <c r="J332" s="25" t="s">
        <v>17</v>
      </c>
    </row>
    <row r="333" spans="1:10" ht="51.95" customHeight="1" x14ac:dyDescent="0.2">
      <c r="A333" s="27" t="s">
        <v>207</v>
      </c>
      <c r="B333" s="28" t="s">
        <v>156</v>
      </c>
      <c r="C333" s="27" t="s">
        <v>22</v>
      </c>
      <c r="D333" s="27" t="s">
        <v>157</v>
      </c>
      <c r="E333" s="308" t="s">
        <v>314</v>
      </c>
      <c r="F333" s="308"/>
      <c r="G333" s="29" t="s">
        <v>158</v>
      </c>
      <c r="H333" s="30"/>
      <c r="I333" s="31"/>
      <c r="J333" s="31"/>
    </row>
    <row r="334" spans="1:10" ht="78" customHeight="1" x14ac:dyDescent="0.2">
      <c r="A334" s="37" t="s">
        <v>216</v>
      </c>
      <c r="B334" s="38" t="s">
        <v>315</v>
      </c>
      <c r="C334" s="37" t="s">
        <v>22</v>
      </c>
      <c r="D334" s="37" t="s">
        <v>316</v>
      </c>
      <c r="E334" s="304" t="s">
        <v>219</v>
      </c>
      <c r="F334" s="304"/>
      <c r="G334" s="39" t="s">
        <v>158</v>
      </c>
      <c r="H334" s="40">
        <v>1</v>
      </c>
      <c r="I334" s="41">
        <v>339400</v>
      </c>
      <c r="J334" s="41">
        <f t="shared" ref="J334" si="38">TRUNC(H334*I334,2)</f>
        <v>339400</v>
      </c>
    </row>
    <row r="335" spans="1:10" x14ac:dyDescent="0.2">
      <c r="A335" s="42"/>
      <c r="B335" s="42"/>
      <c r="C335" s="42"/>
      <c r="D335" s="42"/>
      <c r="E335" s="42"/>
      <c r="F335" s="43"/>
      <c r="G335" s="42"/>
      <c r="H335" s="43"/>
      <c r="I335" s="42"/>
      <c r="J335" s="43"/>
    </row>
    <row r="336" spans="1:10" ht="15" thickBot="1" x14ac:dyDescent="0.25">
      <c r="A336" s="42"/>
      <c r="B336" s="42"/>
      <c r="C336" s="42"/>
      <c r="D336" s="42"/>
      <c r="E336" s="42"/>
      <c r="F336" s="43"/>
      <c r="G336" s="42"/>
      <c r="H336" s="306" t="s">
        <v>201</v>
      </c>
      <c r="I336" s="306" t="s">
        <v>201</v>
      </c>
      <c r="J336" s="49">
        <f>SUM(J334)</f>
        <v>339400</v>
      </c>
    </row>
    <row r="337" spans="1:10" ht="0.95" customHeight="1" thickTop="1" x14ac:dyDescent="0.2">
      <c r="A337" s="45"/>
      <c r="B337" s="45"/>
      <c r="C337" s="45"/>
      <c r="D337" s="45"/>
      <c r="E337" s="45"/>
      <c r="F337" s="45"/>
      <c r="G337" s="45"/>
      <c r="H337" s="45"/>
      <c r="I337" s="45"/>
      <c r="J337" s="45"/>
    </row>
    <row r="338" spans="1:10" ht="18" customHeight="1" x14ac:dyDescent="0.2">
      <c r="A338" s="24" t="s">
        <v>159</v>
      </c>
      <c r="B338" s="25" t="s">
        <v>10</v>
      </c>
      <c r="C338" s="24" t="s">
        <v>11</v>
      </c>
      <c r="D338" s="24" t="s">
        <v>12</v>
      </c>
      <c r="E338" s="307" t="s">
        <v>206</v>
      </c>
      <c r="F338" s="307"/>
      <c r="G338" s="26" t="s">
        <v>13</v>
      </c>
      <c r="H338" s="25" t="s">
        <v>14</v>
      </c>
      <c r="I338" s="25" t="s">
        <v>15</v>
      </c>
      <c r="J338" s="25" t="s">
        <v>17</v>
      </c>
    </row>
    <row r="339" spans="1:10" ht="26.1" customHeight="1" x14ac:dyDescent="0.2">
      <c r="A339" s="27" t="s">
        <v>207</v>
      </c>
      <c r="B339" s="28" t="s">
        <v>160</v>
      </c>
      <c r="C339" s="27" t="s">
        <v>22</v>
      </c>
      <c r="D339" s="27" t="s">
        <v>161</v>
      </c>
      <c r="E339" s="308" t="s">
        <v>314</v>
      </c>
      <c r="F339" s="308"/>
      <c r="G339" s="29" t="s">
        <v>24</v>
      </c>
      <c r="H339" s="30"/>
      <c r="I339" s="31"/>
      <c r="J339" s="31"/>
    </row>
    <row r="340" spans="1:10" ht="26.1" customHeight="1" x14ac:dyDescent="0.2">
      <c r="A340" s="32" t="s">
        <v>209</v>
      </c>
      <c r="B340" s="33" t="s">
        <v>223</v>
      </c>
      <c r="C340" s="32" t="s">
        <v>36</v>
      </c>
      <c r="D340" s="32" t="s">
        <v>224</v>
      </c>
      <c r="E340" s="309" t="s">
        <v>212</v>
      </c>
      <c r="F340" s="309"/>
      <c r="G340" s="34" t="s">
        <v>213</v>
      </c>
      <c r="H340" s="35">
        <v>0.34</v>
      </c>
      <c r="I340" s="36">
        <v>27.41</v>
      </c>
      <c r="J340" s="36">
        <f t="shared" ref="J340:J341" si="39">TRUNC(H340*I340,2)</f>
        <v>9.31</v>
      </c>
    </row>
    <row r="341" spans="1:10" ht="24" customHeight="1" x14ac:dyDescent="0.2">
      <c r="A341" s="32" t="s">
        <v>209</v>
      </c>
      <c r="B341" s="33" t="s">
        <v>225</v>
      </c>
      <c r="C341" s="32" t="s">
        <v>36</v>
      </c>
      <c r="D341" s="32" t="s">
        <v>226</v>
      </c>
      <c r="E341" s="309" t="s">
        <v>212</v>
      </c>
      <c r="F341" s="309"/>
      <c r="G341" s="34" t="s">
        <v>213</v>
      </c>
      <c r="H341" s="35">
        <v>0.17</v>
      </c>
      <c r="I341" s="36">
        <v>31.21</v>
      </c>
      <c r="J341" s="36">
        <f t="shared" si="39"/>
        <v>5.3</v>
      </c>
    </row>
    <row r="342" spans="1:10" x14ac:dyDescent="0.2">
      <c r="A342" s="42"/>
      <c r="B342" s="42"/>
      <c r="C342" s="42"/>
      <c r="D342" s="42"/>
      <c r="E342" s="42"/>
      <c r="F342" s="43"/>
      <c r="G342" s="42"/>
      <c r="H342" s="43"/>
      <c r="I342" s="42"/>
      <c r="J342" s="43"/>
    </row>
    <row r="343" spans="1:10" ht="15" thickBot="1" x14ac:dyDescent="0.25">
      <c r="A343" s="42"/>
      <c r="B343" s="42"/>
      <c r="C343" s="42"/>
      <c r="D343" s="42"/>
      <c r="E343" s="42"/>
      <c r="F343" s="43"/>
      <c r="G343" s="42"/>
      <c r="H343" s="306" t="s">
        <v>201</v>
      </c>
      <c r="I343" s="306" t="s">
        <v>201</v>
      </c>
      <c r="J343" s="49">
        <f>SUM(J340:J341)</f>
        <v>14.61</v>
      </c>
    </row>
    <row r="344" spans="1:10" ht="0.95" customHeight="1" thickTop="1" x14ac:dyDescent="0.2">
      <c r="A344" s="45"/>
      <c r="B344" s="45"/>
      <c r="C344" s="45"/>
      <c r="D344" s="45"/>
      <c r="E344" s="45"/>
      <c r="F344" s="45"/>
      <c r="G344" s="45"/>
      <c r="H344" s="45"/>
      <c r="I344" s="45"/>
      <c r="J344" s="45"/>
    </row>
    <row r="345" spans="1:10" ht="18" customHeight="1" x14ac:dyDescent="0.2">
      <c r="A345" s="24" t="s">
        <v>162</v>
      </c>
      <c r="B345" s="25" t="s">
        <v>10</v>
      </c>
      <c r="C345" s="24" t="s">
        <v>11</v>
      </c>
      <c r="D345" s="24" t="s">
        <v>12</v>
      </c>
      <c r="E345" s="307" t="s">
        <v>206</v>
      </c>
      <c r="F345" s="307"/>
      <c r="G345" s="26" t="s">
        <v>13</v>
      </c>
      <c r="H345" s="25" t="s">
        <v>14</v>
      </c>
      <c r="I345" s="25" t="s">
        <v>15</v>
      </c>
      <c r="J345" s="25" t="s">
        <v>17</v>
      </c>
    </row>
    <row r="346" spans="1:10" ht="26.1" customHeight="1" x14ac:dyDescent="0.2">
      <c r="A346" s="27" t="s">
        <v>207</v>
      </c>
      <c r="B346" s="28" t="s">
        <v>163</v>
      </c>
      <c r="C346" s="27" t="s">
        <v>22</v>
      </c>
      <c r="D346" s="27" t="s">
        <v>164</v>
      </c>
      <c r="E346" s="308" t="s">
        <v>314</v>
      </c>
      <c r="F346" s="308"/>
      <c r="G346" s="29" t="s">
        <v>24</v>
      </c>
      <c r="H346" s="30"/>
      <c r="I346" s="31"/>
      <c r="J346" s="31"/>
    </row>
    <row r="347" spans="1:10" ht="24" customHeight="1" x14ac:dyDescent="0.2">
      <c r="A347" s="32" t="s">
        <v>209</v>
      </c>
      <c r="B347" s="33" t="s">
        <v>225</v>
      </c>
      <c r="C347" s="32" t="s">
        <v>36</v>
      </c>
      <c r="D347" s="32" t="s">
        <v>226</v>
      </c>
      <c r="E347" s="309" t="s">
        <v>212</v>
      </c>
      <c r="F347" s="309"/>
      <c r="G347" s="34" t="s">
        <v>213</v>
      </c>
      <c r="H347" s="35">
        <v>8</v>
      </c>
      <c r="I347" s="36">
        <v>31.21</v>
      </c>
      <c r="J347" s="36">
        <f t="shared" ref="J347:J348" si="40">TRUNC(H347*I347,2)</f>
        <v>249.68</v>
      </c>
    </row>
    <row r="348" spans="1:10" ht="26.1" customHeight="1" x14ac:dyDescent="0.2">
      <c r="A348" s="32" t="s">
        <v>209</v>
      </c>
      <c r="B348" s="33" t="s">
        <v>223</v>
      </c>
      <c r="C348" s="32" t="s">
        <v>36</v>
      </c>
      <c r="D348" s="32" t="s">
        <v>224</v>
      </c>
      <c r="E348" s="309" t="s">
        <v>212</v>
      </c>
      <c r="F348" s="309"/>
      <c r="G348" s="34" t="s">
        <v>213</v>
      </c>
      <c r="H348" s="35">
        <v>8</v>
      </c>
      <c r="I348" s="36">
        <v>27.41</v>
      </c>
      <c r="J348" s="36">
        <f t="shared" si="40"/>
        <v>219.28</v>
      </c>
    </row>
    <row r="349" spans="1:10" x14ac:dyDescent="0.2">
      <c r="A349" s="42"/>
      <c r="B349" s="42"/>
      <c r="C349" s="42"/>
      <c r="D349" s="42"/>
      <c r="E349" s="42"/>
      <c r="F349" s="43"/>
      <c r="G349" s="42"/>
      <c r="H349" s="43"/>
      <c r="I349" s="42"/>
      <c r="J349" s="43"/>
    </row>
    <row r="350" spans="1:10" ht="15" thickBot="1" x14ac:dyDescent="0.25">
      <c r="A350" s="42"/>
      <c r="B350" s="42"/>
      <c r="C350" s="42"/>
      <c r="D350" s="42"/>
      <c r="E350" s="42"/>
      <c r="F350" s="43"/>
      <c r="G350" s="42"/>
      <c r="H350" s="306" t="s">
        <v>201</v>
      </c>
      <c r="I350" s="306" t="s">
        <v>201</v>
      </c>
      <c r="J350" s="49">
        <f>SUM(J347:J348)</f>
        <v>468.96000000000004</v>
      </c>
    </row>
    <row r="351" spans="1:10" ht="0.95" customHeight="1" thickTop="1" x14ac:dyDescent="0.2">
      <c r="A351" s="45"/>
      <c r="B351" s="45"/>
      <c r="C351" s="45"/>
      <c r="D351" s="45"/>
      <c r="E351" s="45"/>
      <c r="F351" s="45"/>
      <c r="G351" s="45"/>
      <c r="H351" s="45"/>
      <c r="I351" s="45"/>
      <c r="J351" s="45"/>
    </row>
    <row r="352" spans="1:10" ht="18" customHeight="1" x14ac:dyDescent="0.2">
      <c r="A352" s="24" t="s">
        <v>165</v>
      </c>
      <c r="B352" s="25" t="s">
        <v>10</v>
      </c>
      <c r="C352" s="24" t="s">
        <v>11</v>
      </c>
      <c r="D352" s="24" t="s">
        <v>12</v>
      </c>
      <c r="E352" s="307" t="s">
        <v>206</v>
      </c>
      <c r="F352" s="307"/>
      <c r="G352" s="26" t="s">
        <v>13</v>
      </c>
      <c r="H352" s="25" t="s">
        <v>14</v>
      </c>
      <c r="I352" s="25" t="s">
        <v>15</v>
      </c>
      <c r="J352" s="25" t="s">
        <v>17</v>
      </c>
    </row>
    <row r="353" spans="1:10" ht="26.1" customHeight="1" x14ac:dyDescent="0.2">
      <c r="A353" s="27" t="s">
        <v>207</v>
      </c>
      <c r="B353" s="28" t="s">
        <v>166</v>
      </c>
      <c r="C353" s="27" t="s">
        <v>22</v>
      </c>
      <c r="D353" s="27" t="s">
        <v>167</v>
      </c>
      <c r="E353" s="308" t="s">
        <v>314</v>
      </c>
      <c r="F353" s="308"/>
      <c r="G353" s="29" t="s">
        <v>38</v>
      </c>
      <c r="H353" s="30"/>
      <c r="I353" s="31"/>
      <c r="J353" s="31"/>
    </row>
    <row r="354" spans="1:10" ht="26.1" customHeight="1" x14ac:dyDescent="0.2">
      <c r="A354" s="32" t="s">
        <v>209</v>
      </c>
      <c r="B354" s="33" t="s">
        <v>317</v>
      </c>
      <c r="C354" s="32" t="s">
        <v>36</v>
      </c>
      <c r="D354" s="32" t="s">
        <v>318</v>
      </c>
      <c r="E354" s="309" t="s">
        <v>212</v>
      </c>
      <c r="F354" s="309"/>
      <c r="G354" s="34" t="s">
        <v>213</v>
      </c>
      <c r="H354" s="35">
        <v>6.7000000000000004E-2</v>
      </c>
      <c r="I354" s="36">
        <v>28.68</v>
      </c>
      <c r="J354" s="36">
        <f t="shared" ref="J354:J355" si="41">TRUNC(H354*I354,2)</f>
        <v>1.92</v>
      </c>
    </row>
    <row r="355" spans="1:10" ht="26.1" customHeight="1" x14ac:dyDescent="0.2">
      <c r="A355" s="37" t="s">
        <v>216</v>
      </c>
      <c r="B355" s="38" t="s">
        <v>319</v>
      </c>
      <c r="C355" s="37" t="s">
        <v>22</v>
      </c>
      <c r="D355" s="37" t="s">
        <v>320</v>
      </c>
      <c r="E355" s="304" t="s">
        <v>219</v>
      </c>
      <c r="F355" s="304"/>
      <c r="G355" s="39" t="s">
        <v>321</v>
      </c>
      <c r="H355" s="40">
        <v>3.3300000000000003E-2</v>
      </c>
      <c r="I355" s="41">
        <v>43.45</v>
      </c>
      <c r="J355" s="41">
        <f t="shared" si="41"/>
        <v>1.44</v>
      </c>
    </row>
    <row r="356" spans="1:10" x14ac:dyDescent="0.2">
      <c r="A356" s="42"/>
      <c r="B356" s="42"/>
      <c r="C356" s="42"/>
      <c r="D356" s="42"/>
      <c r="E356" s="42"/>
      <c r="F356" s="43"/>
      <c r="G356" s="42"/>
      <c r="H356" s="43"/>
      <c r="I356" s="42"/>
      <c r="J356" s="43"/>
    </row>
    <row r="357" spans="1:10" ht="15" thickBot="1" x14ac:dyDescent="0.25">
      <c r="A357" s="42"/>
      <c r="B357" s="42"/>
      <c r="C357" s="42"/>
      <c r="D357" s="42"/>
      <c r="E357" s="42"/>
      <c r="F357" s="43"/>
      <c r="G357" s="42"/>
      <c r="H357" s="306" t="s">
        <v>201</v>
      </c>
      <c r="I357" s="306" t="s">
        <v>201</v>
      </c>
      <c r="J357" s="49">
        <f>SUM(J354:J355)</f>
        <v>3.36</v>
      </c>
    </row>
    <row r="358" spans="1:10" ht="0.95" customHeight="1" thickTop="1" x14ac:dyDescent="0.2">
      <c r="A358" s="45"/>
      <c r="B358" s="45"/>
      <c r="C358" s="45"/>
      <c r="D358" s="45"/>
      <c r="E358" s="45"/>
      <c r="F358" s="45"/>
      <c r="G358" s="45"/>
      <c r="H358" s="45"/>
      <c r="I358" s="45"/>
      <c r="J358" s="45"/>
    </row>
    <row r="359" spans="1:10" ht="18" customHeight="1" x14ac:dyDescent="0.2">
      <c r="A359" s="24" t="s">
        <v>168</v>
      </c>
      <c r="B359" s="25" t="s">
        <v>10</v>
      </c>
      <c r="C359" s="24" t="s">
        <v>11</v>
      </c>
      <c r="D359" s="24" t="s">
        <v>12</v>
      </c>
      <c r="E359" s="307" t="s">
        <v>206</v>
      </c>
      <c r="F359" s="307"/>
      <c r="G359" s="26" t="s">
        <v>13</v>
      </c>
      <c r="H359" s="25" t="s">
        <v>14</v>
      </c>
      <c r="I359" s="25" t="s">
        <v>15</v>
      </c>
      <c r="J359" s="25" t="s">
        <v>17</v>
      </c>
    </row>
    <row r="360" spans="1:10" ht="24" customHeight="1" x14ac:dyDescent="0.2">
      <c r="A360" s="27" t="s">
        <v>207</v>
      </c>
      <c r="B360" s="28" t="s">
        <v>169</v>
      </c>
      <c r="C360" s="27" t="s">
        <v>22</v>
      </c>
      <c r="D360" s="27" t="s">
        <v>170</v>
      </c>
      <c r="E360" s="308" t="s">
        <v>314</v>
      </c>
      <c r="F360" s="308"/>
      <c r="G360" s="29" t="s">
        <v>38</v>
      </c>
      <c r="H360" s="30"/>
      <c r="I360" s="31"/>
      <c r="J360" s="31"/>
    </row>
    <row r="361" spans="1:10" ht="24" customHeight="1" x14ac:dyDescent="0.2">
      <c r="A361" s="32" t="s">
        <v>209</v>
      </c>
      <c r="B361" s="33" t="s">
        <v>225</v>
      </c>
      <c r="C361" s="32" t="s">
        <v>36</v>
      </c>
      <c r="D361" s="32" t="s">
        <v>226</v>
      </c>
      <c r="E361" s="309" t="s">
        <v>212</v>
      </c>
      <c r="F361" s="309"/>
      <c r="G361" s="34" t="s">
        <v>213</v>
      </c>
      <c r="H361" s="35">
        <v>1.9E-2</v>
      </c>
      <c r="I361" s="36">
        <v>31.21</v>
      </c>
      <c r="J361" s="36">
        <f t="shared" ref="J361:J362" si="42">TRUNC(H361*I361,2)</f>
        <v>0.59</v>
      </c>
    </row>
    <row r="362" spans="1:10" ht="26.1" customHeight="1" x14ac:dyDescent="0.2">
      <c r="A362" s="32" t="s">
        <v>209</v>
      </c>
      <c r="B362" s="33" t="s">
        <v>223</v>
      </c>
      <c r="C362" s="32" t="s">
        <v>36</v>
      </c>
      <c r="D362" s="32" t="s">
        <v>224</v>
      </c>
      <c r="E362" s="309" t="s">
        <v>212</v>
      </c>
      <c r="F362" s="309"/>
      <c r="G362" s="34" t="s">
        <v>213</v>
      </c>
      <c r="H362" s="35">
        <v>1.9E-2</v>
      </c>
      <c r="I362" s="36">
        <v>27.41</v>
      </c>
      <c r="J362" s="36">
        <f t="shared" si="42"/>
        <v>0.52</v>
      </c>
    </row>
    <row r="363" spans="1:10" x14ac:dyDescent="0.2">
      <c r="A363" s="42"/>
      <c r="B363" s="42"/>
      <c r="C363" s="42"/>
      <c r="D363" s="42"/>
      <c r="E363" s="42"/>
      <c r="F363" s="43"/>
      <c r="G363" s="42"/>
      <c r="H363" s="43"/>
      <c r="I363" s="42"/>
      <c r="J363" s="43"/>
    </row>
    <row r="364" spans="1:10" ht="15" thickBot="1" x14ac:dyDescent="0.25">
      <c r="A364" s="42"/>
      <c r="B364" s="42"/>
      <c r="C364" s="42"/>
      <c r="D364" s="42"/>
      <c r="E364" s="42"/>
      <c r="F364" s="43"/>
      <c r="G364" s="42"/>
      <c r="H364" s="306" t="s">
        <v>201</v>
      </c>
      <c r="I364" s="306" t="s">
        <v>201</v>
      </c>
      <c r="J364" s="49">
        <f>SUM(J361:J362)</f>
        <v>1.1099999999999999</v>
      </c>
    </row>
    <row r="365" spans="1:10" ht="0.95" customHeight="1" thickTop="1" x14ac:dyDescent="0.2">
      <c r="A365" s="45"/>
      <c r="B365" s="45"/>
      <c r="C365" s="45"/>
      <c r="D365" s="45"/>
      <c r="E365" s="45"/>
      <c r="F365" s="45"/>
      <c r="G365" s="45"/>
      <c r="H365" s="45"/>
      <c r="I365" s="45"/>
      <c r="J365" s="45"/>
    </row>
    <row r="366" spans="1:10" ht="18" customHeight="1" x14ac:dyDescent="0.2">
      <c r="A366" s="24" t="s">
        <v>173</v>
      </c>
      <c r="B366" s="25" t="s">
        <v>10</v>
      </c>
      <c r="C366" s="24" t="s">
        <v>11</v>
      </c>
      <c r="D366" s="24" t="s">
        <v>12</v>
      </c>
      <c r="E366" s="307" t="s">
        <v>206</v>
      </c>
      <c r="F366" s="307"/>
      <c r="G366" s="26" t="s">
        <v>13</v>
      </c>
      <c r="H366" s="25" t="s">
        <v>14</v>
      </c>
      <c r="I366" s="25" t="s">
        <v>15</v>
      </c>
      <c r="J366" s="25" t="s">
        <v>17</v>
      </c>
    </row>
    <row r="367" spans="1:10" ht="26.1" customHeight="1" x14ac:dyDescent="0.2">
      <c r="A367" s="27" t="s">
        <v>207</v>
      </c>
      <c r="B367" s="28" t="s">
        <v>174</v>
      </c>
      <c r="C367" s="27" t="s">
        <v>22</v>
      </c>
      <c r="D367" s="27" t="s">
        <v>175</v>
      </c>
      <c r="E367" s="308" t="s">
        <v>222</v>
      </c>
      <c r="F367" s="308"/>
      <c r="G367" s="29" t="s">
        <v>97</v>
      </c>
      <c r="H367" s="30"/>
      <c r="I367" s="31"/>
      <c r="J367" s="31"/>
    </row>
    <row r="368" spans="1:10" ht="26.1" customHeight="1" x14ac:dyDescent="0.2">
      <c r="A368" s="32" t="s">
        <v>209</v>
      </c>
      <c r="B368" s="33" t="s">
        <v>322</v>
      </c>
      <c r="C368" s="32" t="s">
        <v>36</v>
      </c>
      <c r="D368" s="32" t="s">
        <v>323</v>
      </c>
      <c r="E368" s="309" t="s">
        <v>212</v>
      </c>
      <c r="F368" s="309"/>
      <c r="G368" s="34" t="s">
        <v>213</v>
      </c>
      <c r="H368" s="35">
        <v>0.2</v>
      </c>
      <c r="I368" s="36">
        <v>25.75</v>
      </c>
      <c r="J368" s="36">
        <f t="shared" ref="J368:J374" si="43">TRUNC(H368*I368,2)</f>
        <v>5.15</v>
      </c>
    </row>
    <row r="369" spans="1:10" ht="24" customHeight="1" x14ac:dyDescent="0.2">
      <c r="A369" s="32" t="s">
        <v>209</v>
      </c>
      <c r="B369" s="33" t="s">
        <v>324</v>
      </c>
      <c r="C369" s="32" t="s">
        <v>36</v>
      </c>
      <c r="D369" s="32" t="s">
        <v>325</v>
      </c>
      <c r="E369" s="309" t="s">
        <v>212</v>
      </c>
      <c r="F369" s="309"/>
      <c r="G369" s="34" t="s">
        <v>213</v>
      </c>
      <c r="H369" s="35">
        <v>0.33</v>
      </c>
      <c r="I369" s="36">
        <v>27.52</v>
      </c>
      <c r="J369" s="36">
        <f t="shared" si="43"/>
        <v>9.08</v>
      </c>
    </row>
    <row r="370" spans="1:10" ht="24" customHeight="1" x14ac:dyDescent="0.2">
      <c r="A370" s="32" t="s">
        <v>209</v>
      </c>
      <c r="B370" s="33" t="s">
        <v>326</v>
      </c>
      <c r="C370" s="32" t="s">
        <v>36</v>
      </c>
      <c r="D370" s="32" t="s">
        <v>327</v>
      </c>
      <c r="E370" s="309" t="s">
        <v>212</v>
      </c>
      <c r="F370" s="309"/>
      <c r="G370" s="34" t="s">
        <v>213</v>
      </c>
      <c r="H370" s="35">
        <v>0.21</v>
      </c>
      <c r="I370" s="36">
        <v>19.68</v>
      </c>
      <c r="J370" s="36">
        <f t="shared" si="43"/>
        <v>4.13</v>
      </c>
    </row>
    <row r="371" spans="1:10" ht="26.1" customHeight="1" x14ac:dyDescent="0.2">
      <c r="A371" s="32" t="s">
        <v>209</v>
      </c>
      <c r="B371" s="33" t="s">
        <v>328</v>
      </c>
      <c r="C371" s="32" t="s">
        <v>36</v>
      </c>
      <c r="D371" s="32" t="s">
        <v>329</v>
      </c>
      <c r="E371" s="309" t="s">
        <v>212</v>
      </c>
      <c r="F371" s="309"/>
      <c r="G371" s="34" t="s">
        <v>213</v>
      </c>
      <c r="H371" s="35">
        <v>0.6</v>
      </c>
      <c r="I371" s="36">
        <v>20.56</v>
      </c>
      <c r="J371" s="36">
        <f t="shared" si="43"/>
        <v>12.33</v>
      </c>
    </row>
    <row r="372" spans="1:10" ht="24" customHeight="1" x14ac:dyDescent="0.2">
      <c r="A372" s="37" t="s">
        <v>216</v>
      </c>
      <c r="B372" s="38" t="s">
        <v>330</v>
      </c>
      <c r="C372" s="37" t="s">
        <v>198</v>
      </c>
      <c r="D372" s="37" t="s">
        <v>331</v>
      </c>
      <c r="E372" s="304" t="s">
        <v>219</v>
      </c>
      <c r="F372" s="304"/>
      <c r="G372" s="39" t="s">
        <v>332</v>
      </c>
      <c r="H372" s="40">
        <v>1.5E-3</v>
      </c>
      <c r="I372" s="41">
        <v>146.22</v>
      </c>
      <c r="J372" s="41">
        <f t="shared" si="43"/>
        <v>0.21</v>
      </c>
    </row>
    <row r="373" spans="1:10" ht="24" customHeight="1" x14ac:dyDescent="0.2">
      <c r="A373" s="37" t="s">
        <v>216</v>
      </c>
      <c r="B373" s="38" t="s">
        <v>333</v>
      </c>
      <c r="C373" s="37" t="s">
        <v>198</v>
      </c>
      <c r="D373" s="37" t="s">
        <v>334</v>
      </c>
      <c r="E373" s="304" t="s">
        <v>219</v>
      </c>
      <c r="F373" s="304"/>
      <c r="G373" s="39" t="s">
        <v>335</v>
      </c>
      <c r="H373" s="40">
        <v>0.22</v>
      </c>
      <c r="I373" s="41">
        <v>0.89</v>
      </c>
      <c r="J373" s="41">
        <f t="shared" si="43"/>
        <v>0.19</v>
      </c>
    </row>
    <row r="374" spans="1:10" ht="24" customHeight="1" x14ac:dyDescent="0.2">
      <c r="A374" s="37" t="s">
        <v>216</v>
      </c>
      <c r="B374" s="38" t="s">
        <v>336</v>
      </c>
      <c r="C374" s="37" t="s">
        <v>198</v>
      </c>
      <c r="D374" s="37" t="s">
        <v>337</v>
      </c>
      <c r="E374" s="304" t="s">
        <v>219</v>
      </c>
      <c r="F374" s="304"/>
      <c r="G374" s="39" t="s">
        <v>335</v>
      </c>
      <c r="H374" s="40">
        <v>0.18</v>
      </c>
      <c r="I374" s="41">
        <v>0.57999999999999996</v>
      </c>
      <c r="J374" s="41">
        <f t="shared" si="43"/>
        <v>0.1</v>
      </c>
    </row>
    <row r="375" spans="1:10" x14ac:dyDescent="0.2">
      <c r="A375" s="42"/>
      <c r="B375" s="42"/>
      <c r="C375" s="42"/>
      <c r="D375" s="42"/>
      <c r="E375" s="42"/>
      <c r="F375" s="43"/>
      <c r="G375" s="42"/>
      <c r="H375" s="43"/>
      <c r="I375" s="42"/>
      <c r="J375" s="43"/>
    </row>
    <row r="376" spans="1:10" ht="15" thickBot="1" x14ac:dyDescent="0.25">
      <c r="A376" s="42"/>
      <c r="B376" s="42"/>
      <c r="C376" s="42"/>
      <c r="D376" s="42"/>
      <c r="E376" s="42"/>
      <c r="F376" s="43"/>
      <c r="G376" s="42"/>
      <c r="H376" s="306" t="s">
        <v>201</v>
      </c>
      <c r="I376" s="306" t="s">
        <v>201</v>
      </c>
      <c r="J376" s="49">
        <f>SUM(J368:J374)</f>
        <v>31.19</v>
      </c>
    </row>
    <row r="377" spans="1:10" ht="0.95" customHeight="1" thickTop="1" x14ac:dyDescent="0.2">
      <c r="A377" s="45"/>
      <c r="B377" s="45"/>
      <c r="C377" s="45"/>
      <c r="D377" s="45"/>
      <c r="E377" s="45"/>
      <c r="F377" s="45"/>
      <c r="G377" s="45"/>
      <c r="H377" s="45"/>
      <c r="I377" s="45"/>
      <c r="J377" s="45"/>
    </row>
    <row r="378" spans="1:10" ht="18" customHeight="1" x14ac:dyDescent="0.2">
      <c r="A378" s="24" t="s">
        <v>176</v>
      </c>
      <c r="B378" s="25" t="s">
        <v>10</v>
      </c>
      <c r="C378" s="24" t="s">
        <v>11</v>
      </c>
      <c r="D378" s="24" t="s">
        <v>12</v>
      </c>
      <c r="E378" s="307" t="s">
        <v>206</v>
      </c>
      <c r="F378" s="307"/>
      <c r="G378" s="26" t="s">
        <v>13</v>
      </c>
      <c r="H378" s="25" t="s">
        <v>14</v>
      </c>
      <c r="I378" s="25" t="s">
        <v>15</v>
      </c>
      <c r="J378" s="25" t="s">
        <v>17</v>
      </c>
    </row>
    <row r="379" spans="1:10" ht="39" customHeight="1" x14ac:dyDescent="0.2">
      <c r="A379" s="27" t="s">
        <v>207</v>
      </c>
      <c r="B379" s="28" t="s">
        <v>177</v>
      </c>
      <c r="C379" s="27" t="s">
        <v>22</v>
      </c>
      <c r="D379" s="27" t="s">
        <v>178</v>
      </c>
      <c r="E379" s="308" t="s">
        <v>212</v>
      </c>
      <c r="F379" s="308"/>
      <c r="G379" s="29" t="s">
        <v>24</v>
      </c>
      <c r="H379" s="30"/>
      <c r="I379" s="31"/>
      <c r="J379" s="31"/>
    </row>
    <row r="380" spans="1:10" ht="26.1" customHeight="1" x14ac:dyDescent="0.2">
      <c r="A380" s="32" t="s">
        <v>209</v>
      </c>
      <c r="B380" s="33" t="s">
        <v>223</v>
      </c>
      <c r="C380" s="32" t="s">
        <v>36</v>
      </c>
      <c r="D380" s="32" t="s">
        <v>224</v>
      </c>
      <c r="E380" s="309" t="s">
        <v>212</v>
      </c>
      <c r="F380" s="309"/>
      <c r="G380" s="34" t="s">
        <v>213</v>
      </c>
      <c r="H380" s="35">
        <v>8.3299999999999999E-2</v>
      </c>
      <c r="I380" s="36">
        <v>27.41</v>
      </c>
      <c r="J380" s="36">
        <f t="shared" ref="J380" si="44">TRUNC(H380*I380,2)</f>
        <v>2.2799999999999998</v>
      </c>
    </row>
    <row r="381" spans="1:10" ht="26.1" customHeight="1" x14ac:dyDescent="0.2">
      <c r="A381" s="37" t="s">
        <v>216</v>
      </c>
      <c r="B381" s="38" t="s">
        <v>338</v>
      </c>
      <c r="C381" s="37" t="s">
        <v>22</v>
      </c>
      <c r="D381" s="37" t="s">
        <v>339</v>
      </c>
      <c r="E381" s="304" t="s">
        <v>219</v>
      </c>
      <c r="F381" s="304"/>
      <c r="G381" s="39" t="s">
        <v>24</v>
      </c>
      <c r="H381" s="40">
        <v>1</v>
      </c>
      <c r="I381" s="41">
        <v>4.38</v>
      </c>
      <c r="J381" s="41">
        <f>TRUNC(H381*I381,2)</f>
        <v>4.38</v>
      </c>
    </row>
    <row r="382" spans="1:10" x14ac:dyDescent="0.2">
      <c r="A382" s="42"/>
      <c r="B382" s="42"/>
      <c r="C382" s="42"/>
      <c r="D382" s="42"/>
      <c r="E382" s="42"/>
      <c r="F382" s="43"/>
      <c r="G382" s="42"/>
      <c r="H382" s="43"/>
      <c r="I382" s="42"/>
      <c r="J382" s="43"/>
    </row>
    <row r="383" spans="1:10" ht="15" thickBot="1" x14ac:dyDescent="0.25">
      <c r="A383" s="42"/>
      <c r="B383" s="42"/>
      <c r="C383" s="42"/>
      <c r="D383" s="42"/>
      <c r="E383" s="42"/>
      <c r="F383" s="43"/>
      <c r="G383" s="42"/>
      <c r="H383" s="306" t="s">
        <v>201</v>
      </c>
      <c r="I383" s="306" t="s">
        <v>201</v>
      </c>
      <c r="J383" s="49">
        <f>SUM(J380:J381)</f>
        <v>6.66</v>
      </c>
    </row>
    <row r="384" spans="1:10" ht="0.95" customHeight="1" thickTop="1" x14ac:dyDescent="0.2">
      <c r="A384" s="45"/>
      <c r="B384" s="45"/>
      <c r="C384" s="45"/>
      <c r="D384" s="45"/>
      <c r="E384" s="45"/>
      <c r="F384" s="45"/>
      <c r="G384" s="45"/>
      <c r="H384" s="45"/>
      <c r="I384" s="45"/>
      <c r="J384" s="45"/>
    </row>
    <row r="385" spans="1:10" ht="18" customHeight="1" x14ac:dyDescent="0.2">
      <c r="A385" s="24" t="s">
        <v>179</v>
      </c>
      <c r="B385" s="25" t="s">
        <v>10</v>
      </c>
      <c r="C385" s="24" t="s">
        <v>11</v>
      </c>
      <c r="D385" s="24" t="s">
        <v>12</v>
      </c>
      <c r="E385" s="307" t="s">
        <v>206</v>
      </c>
      <c r="F385" s="307"/>
      <c r="G385" s="26" t="s">
        <v>13</v>
      </c>
      <c r="H385" s="25" t="s">
        <v>14</v>
      </c>
      <c r="I385" s="25" t="s">
        <v>15</v>
      </c>
      <c r="J385" s="25" t="s">
        <v>17</v>
      </c>
    </row>
    <row r="386" spans="1:10" ht="39" customHeight="1" x14ac:dyDescent="0.2">
      <c r="A386" s="27" t="s">
        <v>207</v>
      </c>
      <c r="B386" s="28" t="s">
        <v>180</v>
      </c>
      <c r="C386" s="27" t="s">
        <v>22</v>
      </c>
      <c r="D386" s="27" t="s">
        <v>181</v>
      </c>
      <c r="E386" s="308" t="s">
        <v>212</v>
      </c>
      <c r="F386" s="308"/>
      <c r="G386" s="29" t="s">
        <v>24</v>
      </c>
      <c r="H386" s="30"/>
      <c r="I386" s="31"/>
      <c r="J386" s="31"/>
    </row>
    <row r="387" spans="1:10" ht="26.1" customHeight="1" x14ac:dyDescent="0.2">
      <c r="A387" s="32" t="s">
        <v>209</v>
      </c>
      <c r="B387" s="33" t="s">
        <v>223</v>
      </c>
      <c r="C387" s="32" t="s">
        <v>36</v>
      </c>
      <c r="D387" s="32" t="s">
        <v>224</v>
      </c>
      <c r="E387" s="309" t="s">
        <v>212</v>
      </c>
      <c r="F387" s="309"/>
      <c r="G387" s="34" t="s">
        <v>213</v>
      </c>
      <c r="H387" s="35">
        <v>0.16700000000000001</v>
      </c>
      <c r="I387" s="36">
        <v>27.41</v>
      </c>
      <c r="J387" s="36">
        <f t="shared" ref="J387:J388" si="45">TRUNC(H387*I387,2)</f>
        <v>4.57</v>
      </c>
    </row>
    <row r="388" spans="1:10" ht="26.1" customHeight="1" x14ac:dyDescent="0.2">
      <c r="A388" s="37" t="s">
        <v>216</v>
      </c>
      <c r="B388" s="38" t="s">
        <v>340</v>
      </c>
      <c r="C388" s="37" t="s">
        <v>22</v>
      </c>
      <c r="D388" s="37" t="s">
        <v>341</v>
      </c>
      <c r="E388" s="304" t="s">
        <v>219</v>
      </c>
      <c r="F388" s="304"/>
      <c r="G388" s="39" t="s">
        <v>24</v>
      </c>
      <c r="H388" s="40">
        <v>1</v>
      </c>
      <c r="I388" s="41">
        <v>64</v>
      </c>
      <c r="J388" s="41">
        <f t="shared" si="45"/>
        <v>64</v>
      </c>
    </row>
    <row r="389" spans="1:10" x14ac:dyDescent="0.2">
      <c r="A389" s="42"/>
      <c r="B389" s="42"/>
      <c r="C389" s="42"/>
      <c r="D389" s="42"/>
      <c r="E389" s="42"/>
      <c r="F389" s="43"/>
      <c r="G389" s="42"/>
      <c r="H389" s="43"/>
      <c r="I389" s="42"/>
      <c r="J389" s="43"/>
    </row>
    <row r="390" spans="1:10" ht="15" thickBot="1" x14ac:dyDescent="0.25">
      <c r="A390" s="42"/>
      <c r="B390" s="42"/>
      <c r="C390" s="42"/>
      <c r="D390" s="42"/>
      <c r="E390" s="42"/>
      <c r="F390" s="43"/>
      <c r="G390" s="42"/>
      <c r="H390" s="306" t="s">
        <v>201</v>
      </c>
      <c r="I390" s="306" t="s">
        <v>201</v>
      </c>
      <c r="J390" s="49">
        <f>SUM(J387:J388)</f>
        <v>68.569999999999993</v>
      </c>
    </row>
    <row r="391" spans="1:10" ht="0.95" customHeight="1" thickTop="1" x14ac:dyDescent="0.2">
      <c r="A391" s="45"/>
      <c r="B391" s="45"/>
      <c r="C391" s="45"/>
      <c r="D391" s="45"/>
      <c r="E391" s="45"/>
      <c r="F391" s="45"/>
      <c r="G391" s="45"/>
      <c r="H391" s="45"/>
      <c r="I391" s="45"/>
      <c r="J391" s="45"/>
    </row>
    <row r="392" spans="1:10" ht="18" customHeight="1" x14ac:dyDescent="0.2">
      <c r="A392" s="24" t="s">
        <v>182</v>
      </c>
      <c r="B392" s="25" t="s">
        <v>10</v>
      </c>
      <c r="C392" s="24" t="s">
        <v>11</v>
      </c>
      <c r="D392" s="24" t="s">
        <v>12</v>
      </c>
      <c r="E392" s="307" t="s">
        <v>206</v>
      </c>
      <c r="F392" s="307"/>
      <c r="G392" s="26" t="s">
        <v>13</v>
      </c>
      <c r="H392" s="25" t="s">
        <v>14</v>
      </c>
      <c r="I392" s="25" t="s">
        <v>15</v>
      </c>
      <c r="J392" s="25" t="s">
        <v>17</v>
      </c>
    </row>
    <row r="393" spans="1:10" ht="39" customHeight="1" x14ac:dyDescent="0.2">
      <c r="A393" s="27" t="s">
        <v>207</v>
      </c>
      <c r="B393" s="28" t="s">
        <v>183</v>
      </c>
      <c r="C393" s="27" t="s">
        <v>22</v>
      </c>
      <c r="D393" s="27" t="s">
        <v>184</v>
      </c>
      <c r="E393" s="308" t="s">
        <v>212</v>
      </c>
      <c r="F393" s="308"/>
      <c r="G393" s="29" t="s">
        <v>24</v>
      </c>
      <c r="H393" s="30"/>
      <c r="I393" s="31"/>
      <c r="J393" s="31"/>
    </row>
    <row r="394" spans="1:10" ht="26.1" customHeight="1" x14ac:dyDescent="0.2">
      <c r="A394" s="32" t="s">
        <v>209</v>
      </c>
      <c r="B394" s="33" t="s">
        <v>223</v>
      </c>
      <c r="C394" s="32" t="s">
        <v>36</v>
      </c>
      <c r="D394" s="32" t="s">
        <v>224</v>
      </c>
      <c r="E394" s="309" t="s">
        <v>212</v>
      </c>
      <c r="F394" s="309"/>
      <c r="G394" s="34" t="s">
        <v>213</v>
      </c>
      <c r="H394" s="35">
        <v>0.16700000000000001</v>
      </c>
      <c r="I394" s="36">
        <v>27.41</v>
      </c>
      <c r="J394" s="36">
        <f t="shared" ref="J394:J395" si="46">TRUNC(H394*I394,2)</f>
        <v>4.57</v>
      </c>
    </row>
    <row r="395" spans="1:10" ht="26.1" customHeight="1" x14ac:dyDescent="0.2">
      <c r="A395" s="37" t="s">
        <v>216</v>
      </c>
      <c r="B395" s="38" t="s">
        <v>342</v>
      </c>
      <c r="C395" s="37" t="s">
        <v>22</v>
      </c>
      <c r="D395" s="37" t="s">
        <v>343</v>
      </c>
      <c r="E395" s="304" t="s">
        <v>219</v>
      </c>
      <c r="F395" s="304"/>
      <c r="G395" s="39" t="s">
        <v>24</v>
      </c>
      <c r="H395" s="40">
        <v>1</v>
      </c>
      <c r="I395" s="41">
        <v>45</v>
      </c>
      <c r="J395" s="41">
        <f t="shared" si="46"/>
        <v>45</v>
      </c>
    </row>
    <row r="396" spans="1:10" x14ac:dyDescent="0.2">
      <c r="A396" s="42"/>
      <c r="B396" s="42"/>
      <c r="C396" s="42"/>
      <c r="D396" s="42"/>
      <c r="E396" s="42"/>
      <c r="F396" s="43"/>
      <c r="G396" s="42"/>
      <c r="H396" s="43"/>
      <c r="I396" s="42"/>
      <c r="J396" s="43"/>
    </row>
    <row r="397" spans="1:10" ht="15" thickBot="1" x14ac:dyDescent="0.25">
      <c r="A397" s="42"/>
      <c r="B397" s="42"/>
      <c r="C397" s="42"/>
      <c r="D397" s="42"/>
      <c r="E397" s="42"/>
      <c r="F397" s="43"/>
      <c r="G397" s="42"/>
      <c r="H397" s="306" t="s">
        <v>201</v>
      </c>
      <c r="I397" s="306" t="s">
        <v>201</v>
      </c>
      <c r="J397" s="49">
        <f>SUM(J394:J395)</f>
        <v>49.57</v>
      </c>
    </row>
    <row r="398" spans="1:10" ht="0.95" customHeight="1" thickTop="1" x14ac:dyDescent="0.2">
      <c r="A398" s="45"/>
      <c r="B398" s="45"/>
      <c r="C398" s="45"/>
      <c r="D398" s="45"/>
      <c r="E398" s="45"/>
      <c r="F398" s="45"/>
      <c r="G398" s="45"/>
      <c r="H398" s="45"/>
      <c r="I398" s="45"/>
      <c r="J398" s="45"/>
    </row>
    <row r="399" spans="1:10" ht="18" customHeight="1" x14ac:dyDescent="0.2">
      <c r="A399" s="24" t="s">
        <v>185</v>
      </c>
      <c r="B399" s="25" t="s">
        <v>10</v>
      </c>
      <c r="C399" s="24" t="s">
        <v>11</v>
      </c>
      <c r="D399" s="24" t="s">
        <v>12</v>
      </c>
      <c r="E399" s="307" t="s">
        <v>206</v>
      </c>
      <c r="F399" s="307"/>
      <c r="G399" s="26" t="s">
        <v>13</v>
      </c>
      <c r="H399" s="25" t="s">
        <v>14</v>
      </c>
      <c r="I399" s="25" t="s">
        <v>15</v>
      </c>
      <c r="J399" s="25" t="s">
        <v>17</v>
      </c>
    </row>
    <row r="400" spans="1:10" ht="39" customHeight="1" x14ac:dyDescent="0.2">
      <c r="A400" s="27" t="s">
        <v>207</v>
      </c>
      <c r="B400" s="28" t="s">
        <v>186</v>
      </c>
      <c r="C400" s="27" t="s">
        <v>22</v>
      </c>
      <c r="D400" s="27" t="s">
        <v>187</v>
      </c>
      <c r="E400" s="308" t="s">
        <v>212</v>
      </c>
      <c r="F400" s="308"/>
      <c r="G400" s="29" t="s">
        <v>24</v>
      </c>
      <c r="H400" s="30"/>
      <c r="I400" s="31"/>
      <c r="J400" s="31"/>
    </row>
    <row r="401" spans="1:10" ht="26.1" customHeight="1" x14ac:dyDescent="0.2">
      <c r="A401" s="32" t="s">
        <v>209</v>
      </c>
      <c r="B401" s="33" t="s">
        <v>223</v>
      </c>
      <c r="C401" s="32" t="s">
        <v>36</v>
      </c>
      <c r="D401" s="32" t="s">
        <v>224</v>
      </c>
      <c r="E401" s="309" t="s">
        <v>212</v>
      </c>
      <c r="F401" s="309"/>
      <c r="G401" s="34" t="s">
        <v>213</v>
      </c>
      <c r="H401" s="35">
        <v>0.16700000000000001</v>
      </c>
      <c r="I401" s="36">
        <v>27.41</v>
      </c>
      <c r="J401" s="36">
        <f t="shared" ref="J401:J402" si="47">TRUNC(H401*I401,2)</f>
        <v>4.57</v>
      </c>
    </row>
    <row r="402" spans="1:10" ht="26.1" customHeight="1" x14ac:dyDescent="0.2">
      <c r="A402" s="37" t="s">
        <v>216</v>
      </c>
      <c r="B402" s="38" t="s">
        <v>344</v>
      </c>
      <c r="C402" s="37" t="s">
        <v>22</v>
      </c>
      <c r="D402" s="37" t="s">
        <v>345</v>
      </c>
      <c r="E402" s="304" t="s">
        <v>219</v>
      </c>
      <c r="F402" s="304"/>
      <c r="G402" s="39" t="s">
        <v>24</v>
      </c>
      <c r="H402" s="40">
        <v>1</v>
      </c>
      <c r="I402" s="41">
        <v>30</v>
      </c>
      <c r="J402" s="41">
        <f t="shared" si="47"/>
        <v>30</v>
      </c>
    </row>
    <row r="403" spans="1:10" x14ac:dyDescent="0.2">
      <c r="A403" s="42"/>
      <c r="B403" s="42"/>
      <c r="C403" s="42"/>
      <c r="D403" s="42"/>
      <c r="E403" s="42"/>
      <c r="F403" s="43"/>
      <c r="G403" s="42"/>
      <c r="H403" s="43"/>
      <c r="I403" s="42"/>
      <c r="J403" s="43"/>
    </row>
    <row r="404" spans="1:10" ht="15" thickBot="1" x14ac:dyDescent="0.25">
      <c r="A404" s="42"/>
      <c r="B404" s="42"/>
      <c r="C404" s="42"/>
      <c r="D404" s="42"/>
      <c r="E404" s="42"/>
      <c r="F404" s="43"/>
      <c r="G404" s="42"/>
      <c r="H404" s="306" t="s">
        <v>201</v>
      </c>
      <c r="I404" s="306" t="s">
        <v>201</v>
      </c>
      <c r="J404" s="49">
        <f>SUM(J401:J402)</f>
        <v>34.57</v>
      </c>
    </row>
    <row r="405" spans="1:10" ht="0.95" customHeight="1" thickTop="1" x14ac:dyDescent="0.2">
      <c r="A405" s="45"/>
      <c r="B405" s="45"/>
      <c r="C405" s="45"/>
      <c r="D405" s="45"/>
      <c r="E405" s="45"/>
      <c r="F405" s="45"/>
      <c r="G405" s="45"/>
      <c r="H405" s="45"/>
      <c r="I405" s="45"/>
      <c r="J405" s="45"/>
    </row>
    <row r="406" spans="1:10" ht="18" customHeight="1" x14ac:dyDescent="0.2">
      <c r="A406" s="24" t="s">
        <v>188</v>
      </c>
      <c r="B406" s="25" t="s">
        <v>10</v>
      </c>
      <c r="C406" s="24" t="s">
        <v>11</v>
      </c>
      <c r="D406" s="24" t="s">
        <v>12</v>
      </c>
      <c r="E406" s="307" t="s">
        <v>206</v>
      </c>
      <c r="F406" s="307"/>
      <c r="G406" s="26" t="s">
        <v>13</v>
      </c>
      <c r="H406" s="25" t="s">
        <v>14</v>
      </c>
      <c r="I406" s="25" t="s">
        <v>15</v>
      </c>
      <c r="J406" s="25" t="s">
        <v>17</v>
      </c>
    </row>
    <row r="407" spans="1:10" ht="39" customHeight="1" x14ac:dyDescent="0.2">
      <c r="A407" s="27" t="s">
        <v>207</v>
      </c>
      <c r="B407" s="28" t="s">
        <v>189</v>
      </c>
      <c r="C407" s="27" t="s">
        <v>22</v>
      </c>
      <c r="D407" s="27" t="s">
        <v>190</v>
      </c>
      <c r="E407" s="308" t="s">
        <v>212</v>
      </c>
      <c r="F407" s="308"/>
      <c r="G407" s="29" t="s">
        <v>24</v>
      </c>
      <c r="H407" s="30"/>
      <c r="I407" s="31"/>
      <c r="J407" s="31"/>
    </row>
    <row r="408" spans="1:10" ht="26.1" customHeight="1" x14ac:dyDescent="0.2">
      <c r="A408" s="32" t="s">
        <v>209</v>
      </c>
      <c r="B408" s="33" t="s">
        <v>223</v>
      </c>
      <c r="C408" s="32" t="s">
        <v>36</v>
      </c>
      <c r="D408" s="32" t="s">
        <v>224</v>
      </c>
      <c r="E408" s="309" t="s">
        <v>212</v>
      </c>
      <c r="F408" s="309"/>
      <c r="G408" s="34" t="s">
        <v>213</v>
      </c>
      <c r="H408" s="35">
        <v>8.3299999999999999E-2</v>
      </c>
      <c r="I408" s="36">
        <v>27.41</v>
      </c>
      <c r="J408" s="36">
        <f t="shared" ref="J408:J409" si="48">TRUNC(H408*I408,2)</f>
        <v>2.2799999999999998</v>
      </c>
    </row>
    <row r="409" spans="1:10" ht="26.1" customHeight="1" x14ac:dyDescent="0.2">
      <c r="A409" s="37" t="s">
        <v>216</v>
      </c>
      <c r="B409" s="38" t="s">
        <v>346</v>
      </c>
      <c r="C409" s="37" t="s">
        <v>22</v>
      </c>
      <c r="D409" s="37" t="s">
        <v>347</v>
      </c>
      <c r="E409" s="304" t="s">
        <v>219</v>
      </c>
      <c r="F409" s="304"/>
      <c r="G409" s="39" t="s">
        <v>24</v>
      </c>
      <c r="H409" s="40">
        <v>1</v>
      </c>
      <c r="I409" s="41">
        <v>55</v>
      </c>
      <c r="J409" s="41">
        <f t="shared" si="48"/>
        <v>55</v>
      </c>
    </row>
    <row r="410" spans="1:10" x14ac:dyDescent="0.2">
      <c r="A410" s="42"/>
      <c r="B410" s="42"/>
      <c r="C410" s="42"/>
      <c r="D410" s="42"/>
      <c r="E410" s="42"/>
      <c r="F410" s="43"/>
      <c r="G410" s="42"/>
      <c r="H410" s="43"/>
      <c r="I410" s="42"/>
      <c r="J410" s="43"/>
    </row>
    <row r="411" spans="1:10" ht="15" thickBot="1" x14ac:dyDescent="0.25">
      <c r="A411" s="42"/>
      <c r="B411" s="42"/>
      <c r="C411" s="42"/>
      <c r="D411" s="42"/>
      <c r="E411" s="42"/>
      <c r="F411" s="43"/>
      <c r="G411" s="42"/>
      <c r="H411" s="306" t="s">
        <v>201</v>
      </c>
      <c r="I411" s="306" t="s">
        <v>201</v>
      </c>
      <c r="J411" s="49">
        <f>SUM(J408:J409)</f>
        <v>57.28</v>
      </c>
    </row>
    <row r="412" spans="1:10" ht="0.95" customHeight="1" thickTop="1" x14ac:dyDescent="0.2">
      <c r="A412" s="45"/>
      <c r="B412" s="45"/>
      <c r="C412" s="45"/>
      <c r="D412" s="45"/>
      <c r="E412" s="45"/>
      <c r="F412" s="45"/>
      <c r="G412" s="45"/>
      <c r="H412" s="45"/>
      <c r="I412" s="45"/>
      <c r="J412" s="45"/>
    </row>
    <row r="413" spans="1:10" ht="18" customHeight="1" x14ac:dyDescent="0.2">
      <c r="A413" s="24" t="s">
        <v>191</v>
      </c>
      <c r="B413" s="25" t="s">
        <v>10</v>
      </c>
      <c r="C413" s="24" t="s">
        <v>11</v>
      </c>
      <c r="D413" s="24" t="s">
        <v>12</v>
      </c>
      <c r="E413" s="307" t="s">
        <v>206</v>
      </c>
      <c r="F413" s="307"/>
      <c r="G413" s="26" t="s">
        <v>13</v>
      </c>
      <c r="H413" s="25" t="s">
        <v>14</v>
      </c>
      <c r="I413" s="25" t="s">
        <v>15</v>
      </c>
      <c r="J413" s="25" t="s">
        <v>17</v>
      </c>
    </row>
    <row r="414" spans="1:10" ht="26.1" customHeight="1" x14ac:dyDescent="0.2">
      <c r="A414" s="27" t="s">
        <v>207</v>
      </c>
      <c r="B414" s="28" t="s">
        <v>192</v>
      </c>
      <c r="C414" s="27" t="s">
        <v>47</v>
      </c>
      <c r="D414" s="27" t="s">
        <v>193</v>
      </c>
      <c r="E414" s="308" t="s">
        <v>272</v>
      </c>
      <c r="F414" s="308"/>
      <c r="G414" s="29" t="s">
        <v>52</v>
      </c>
      <c r="H414" s="30"/>
      <c r="I414" s="31"/>
      <c r="J414" s="31"/>
    </row>
    <row r="415" spans="1:10" ht="26.1" customHeight="1" x14ac:dyDescent="0.2">
      <c r="A415" s="32" t="s">
        <v>209</v>
      </c>
      <c r="B415" s="33" t="s">
        <v>223</v>
      </c>
      <c r="C415" s="32" t="s">
        <v>36</v>
      </c>
      <c r="D415" s="32" t="s">
        <v>224</v>
      </c>
      <c r="E415" s="309" t="s">
        <v>212</v>
      </c>
      <c r="F415" s="309"/>
      <c r="G415" s="34" t="s">
        <v>213</v>
      </c>
      <c r="H415" s="35">
        <v>3.5000000000000003E-2</v>
      </c>
      <c r="I415" s="36">
        <v>27.41</v>
      </c>
      <c r="J415" s="36">
        <f t="shared" ref="J415:J416" si="49">TRUNC(H415*I415,2)</f>
        <v>0.95</v>
      </c>
    </row>
    <row r="416" spans="1:10" ht="26.1" customHeight="1" x14ac:dyDescent="0.2">
      <c r="A416" s="37" t="s">
        <v>216</v>
      </c>
      <c r="B416" s="38" t="s">
        <v>348</v>
      </c>
      <c r="C416" s="37" t="s">
        <v>47</v>
      </c>
      <c r="D416" s="37" t="s">
        <v>193</v>
      </c>
      <c r="E416" s="304" t="s">
        <v>219</v>
      </c>
      <c r="F416" s="304"/>
      <c r="G416" s="39" t="s">
        <v>52</v>
      </c>
      <c r="H416" s="40">
        <v>1</v>
      </c>
      <c r="I416" s="41">
        <v>20</v>
      </c>
      <c r="J416" s="41">
        <f t="shared" si="49"/>
        <v>20</v>
      </c>
    </row>
    <row r="417" spans="1:10" x14ac:dyDescent="0.2">
      <c r="A417" s="42"/>
      <c r="B417" s="42"/>
      <c r="C417" s="42"/>
      <c r="D417" s="42"/>
      <c r="E417" s="42"/>
      <c r="F417" s="43"/>
      <c r="G417" s="42"/>
      <c r="H417" s="43"/>
      <c r="I417" s="42"/>
      <c r="J417" s="43"/>
    </row>
    <row r="418" spans="1:10" ht="15" thickBot="1" x14ac:dyDescent="0.25">
      <c r="A418" s="42"/>
      <c r="B418" s="42"/>
      <c r="C418" s="42"/>
      <c r="D418" s="42"/>
      <c r="E418" s="42"/>
      <c r="F418" s="43"/>
      <c r="G418" s="42"/>
      <c r="H418" s="306" t="s">
        <v>201</v>
      </c>
      <c r="I418" s="306" t="s">
        <v>201</v>
      </c>
      <c r="J418" s="49">
        <f>SUM(J415:J416)</f>
        <v>20.95</v>
      </c>
    </row>
    <row r="419" spans="1:10" ht="0.95" customHeight="1" thickTop="1" x14ac:dyDescent="0.2">
      <c r="A419" s="45"/>
      <c r="B419" s="45"/>
      <c r="C419" s="45"/>
      <c r="D419" s="45"/>
      <c r="E419" s="45"/>
      <c r="F419" s="45"/>
      <c r="G419" s="45"/>
      <c r="H419" s="45"/>
      <c r="I419" s="45"/>
      <c r="J419" s="45"/>
    </row>
    <row r="420" spans="1:10" ht="18" customHeight="1" x14ac:dyDescent="0.2">
      <c r="A420" s="24" t="s">
        <v>196</v>
      </c>
      <c r="B420" s="25" t="s">
        <v>10</v>
      </c>
      <c r="C420" s="24" t="s">
        <v>11</v>
      </c>
      <c r="D420" s="24" t="s">
        <v>12</v>
      </c>
      <c r="E420" s="307" t="s">
        <v>206</v>
      </c>
      <c r="F420" s="307"/>
      <c r="G420" s="26" t="s">
        <v>13</v>
      </c>
      <c r="H420" s="25" t="s">
        <v>14</v>
      </c>
      <c r="I420" s="25" t="s">
        <v>15</v>
      </c>
      <c r="J420" s="25" t="s">
        <v>17</v>
      </c>
    </row>
    <row r="421" spans="1:10" ht="24" customHeight="1" x14ac:dyDescent="0.2">
      <c r="A421" s="27" t="s">
        <v>207</v>
      </c>
      <c r="B421" s="28" t="s">
        <v>197</v>
      </c>
      <c r="C421" s="27" t="s">
        <v>198</v>
      </c>
      <c r="D421" s="27" t="s">
        <v>199</v>
      </c>
      <c r="E421" s="308">
        <v>3131</v>
      </c>
      <c r="F421" s="308"/>
      <c r="G421" s="29" t="s">
        <v>200</v>
      </c>
      <c r="H421" s="30"/>
      <c r="I421" s="31"/>
      <c r="J421" s="31"/>
    </row>
    <row r="422" spans="1:10" ht="26.1" customHeight="1" x14ac:dyDescent="0.2">
      <c r="A422" s="37" t="s">
        <v>216</v>
      </c>
      <c r="B422" s="38" t="s">
        <v>349</v>
      </c>
      <c r="C422" s="37" t="s">
        <v>198</v>
      </c>
      <c r="D422" s="37" t="s">
        <v>350</v>
      </c>
      <c r="E422" s="304" t="s">
        <v>351</v>
      </c>
      <c r="F422" s="304"/>
      <c r="G422" s="39" t="s">
        <v>352</v>
      </c>
      <c r="H422" s="40">
        <v>1</v>
      </c>
      <c r="I422" s="41">
        <v>3782.79</v>
      </c>
      <c r="J422" s="41">
        <f t="shared" ref="J422" si="50">TRUNC(H422*I422,2)</f>
        <v>3782.79</v>
      </c>
    </row>
    <row r="423" spans="1:10" x14ac:dyDescent="0.2">
      <c r="A423" s="42"/>
      <c r="B423" s="42"/>
      <c r="C423" s="42"/>
      <c r="D423" s="42"/>
      <c r="E423" s="42"/>
      <c r="F423" s="43"/>
      <c r="G423" s="42"/>
      <c r="H423" s="43"/>
      <c r="I423" s="42"/>
      <c r="J423" s="43"/>
    </row>
    <row r="424" spans="1:10" s="17" customFormat="1" ht="23.25" customHeight="1" x14ac:dyDescent="0.2">
      <c r="A424" s="44"/>
      <c r="B424" s="44"/>
      <c r="C424" s="44"/>
      <c r="D424" s="44"/>
      <c r="E424" s="44"/>
      <c r="F424" s="43"/>
      <c r="G424" s="44"/>
      <c r="H424" s="306" t="s">
        <v>201</v>
      </c>
      <c r="I424" s="306" t="s">
        <v>201</v>
      </c>
      <c r="J424" s="49">
        <f>SUM(J421:J422)</f>
        <v>3782.79</v>
      </c>
    </row>
    <row r="425" spans="1:10" s="17" customFormat="1" ht="20.25" customHeight="1" x14ac:dyDescent="0.2">
      <c r="A425" s="310" t="s">
        <v>412</v>
      </c>
      <c r="B425" s="310"/>
      <c r="C425" s="310"/>
      <c r="D425" s="310"/>
      <c r="E425" s="310"/>
      <c r="F425" s="310"/>
      <c r="G425" s="310"/>
      <c r="H425" s="310"/>
      <c r="I425" s="310"/>
    </row>
    <row r="426" spans="1:10" s="17" customFormat="1" ht="17.25" customHeight="1" x14ac:dyDescent="0.2">
      <c r="A426" s="310" t="s">
        <v>400</v>
      </c>
      <c r="B426" s="310"/>
      <c r="C426" s="310"/>
      <c r="D426" s="310"/>
      <c r="E426" s="310"/>
      <c r="F426" s="310"/>
      <c r="G426" s="310"/>
      <c r="H426" s="310"/>
      <c r="I426" s="310"/>
    </row>
    <row r="427" spans="1:10" s="17" customFormat="1" ht="18" customHeight="1" x14ac:dyDescent="0.2">
      <c r="A427" s="310" t="s">
        <v>401</v>
      </c>
      <c r="B427" s="310"/>
      <c r="C427" s="310"/>
      <c r="D427" s="310"/>
      <c r="E427" s="310"/>
      <c r="F427" s="310"/>
      <c r="G427" s="310"/>
      <c r="H427" s="310"/>
      <c r="I427" s="310"/>
    </row>
    <row r="428" spans="1:10" ht="27.75" customHeight="1" x14ac:dyDescent="0.2">
      <c r="A428" s="46"/>
      <c r="B428" s="46"/>
      <c r="C428" s="46"/>
      <c r="D428" s="46"/>
      <c r="E428" s="46"/>
      <c r="F428" s="46"/>
      <c r="G428" s="46"/>
      <c r="H428" s="46"/>
      <c r="I428" s="46"/>
      <c r="J428" s="46"/>
    </row>
    <row r="429" spans="1:10" s="17" customFormat="1" ht="31.5" customHeight="1" x14ac:dyDescent="0.2">
      <c r="A429" s="92" t="s">
        <v>409</v>
      </c>
      <c r="B429" s="93"/>
      <c r="C429" s="93"/>
      <c r="D429" s="93"/>
      <c r="E429" s="93"/>
      <c r="F429" s="93"/>
      <c r="G429" s="93"/>
      <c r="H429" s="93"/>
      <c r="I429" s="93"/>
    </row>
    <row r="430" spans="1:10" s="17" customFormat="1" ht="19.5" customHeight="1" x14ac:dyDescent="0.2">
      <c r="A430" s="17" t="s">
        <v>410</v>
      </c>
      <c r="B430" s="93"/>
      <c r="C430" s="93"/>
      <c r="D430" s="93"/>
      <c r="E430" s="93"/>
      <c r="F430" s="93"/>
      <c r="G430" s="93"/>
      <c r="H430" s="93"/>
      <c r="I430" s="93"/>
    </row>
    <row r="431" spans="1:10" s="17" customFormat="1" ht="25.5" customHeight="1" x14ac:dyDescent="0.2">
      <c r="A431" s="17" t="s">
        <v>411</v>
      </c>
    </row>
  </sheetData>
  <mergeCells count="331">
    <mergeCell ref="E416:F416"/>
    <mergeCell ref="H418:I418"/>
    <mergeCell ref="E420:F420"/>
    <mergeCell ref="E421:F421"/>
    <mergeCell ref="E422:F422"/>
    <mergeCell ref="E408:F408"/>
    <mergeCell ref="E409:F409"/>
    <mergeCell ref="H411:I411"/>
    <mergeCell ref="E413:F413"/>
    <mergeCell ref="E414:F414"/>
    <mergeCell ref="E415:F415"/>
    <mergeCell ref="E400:F400"/>
    <mergeCell ref="E401:F401"/>
    <mergeCell ref="E402:F402"/>
    <mergeCell ref="H404:I404"/>
    <mergeCell ref="E406:F406"/>
    <mergeCell ref="E407:F407"/>
    <mergeCell ref="E392:F392"/>
    <mergeCell ref="E393:F393"/>
    <mergeCell ref="E394:F394"/>
    <mergeCell ref="E395:F395"/>
    <mergeCell ref="H397:I397"/>
    <mergeCell ref="E399:F399"/>
    <mergeCell ref="H383:I383"/>
    <mergeCell ref="E385:F385"/>
    <mergeCell ref="E386:F386"/>
    <mergeCell ref="E387:F387"/>
    <mergeCell ref="E388:F388"/>
    <mergeCell ref="H390:I390"/>
    <mergeCell ref="E374:F374"/>
    <mergeCell ref="H376:I376"/>
    <mergeCell ref="E378:F378"/>
    <mergeCell ref="E379:F379"/>
    <mergeCell ref="E380:F380"/>
    <mergeCell ref="E381:F381"/>
    <mergeCell ref="E368:F368"/>
    <mergeCell ref="E369:F369"/>
    <mergeCell ref="E370:F370"/>
    <mergeCell ref="E371:F371"/>
    <mergeCell ref="E372:F372"/>
    <mergeCell ref="E373:F373"/>
    <mergeCell ref="E360:F360"/>
    <mergeCell ref="E361:F361"/>
    <mergeCell ref="E362:F362"/>
    <mergeCell ref="H364:I364"/>
    <mergeCell ref="E366:F366"/>
    <mergeCell ref="E367:F367"/>
    <mergeCell ref="E352:F352"/>
    <mergeCell ref="E353:F353"/>
    <mergeCell ref="E354:F354"/>
    <mergeCell ref="E355:F355"/>
    <mergeCell ref="H357:I357"/>
    <mergeCell ref="E359:F359"/>
    <mergeCell ref="H343:I343"/>
    <mergeCell ref="E345:F345"/>
    <mergeCell ref="E346:F346"/>
    <mergeCell ref="E347:F347"/>
    <mergeCell ref="E348:F348"/>
    <mergeCell ref="H350:I350"/>
    <mergeCell ref="E334:F334"/>
    <mergeCell ref="H336:I336"/>
    <mergeCell ref="E338:F338"/>
    <mergeCell ref="E339:F339"/>
    <mergeCell ref="E340:F340"/>
    <mergeCell ref="E341:F341"/>
    <mergeCell ref="E326:F326"/>
    <mergeCell ref="E327:F327"/>
    <mergeCell ref="E328:F328"/>
    <mergeCell ref="H330:I330"/>
    <mergeCell ref="E332:F332"/>
    <mergeCell ref="E333:F333"/>
    <mergeCell ref="E318:F318"/>
    <mergeCell ref="E319:F319"/>
    <mergeCell ref="E320:F320"/>
    <mergeCell ref="H322:I322"/>
    <mergeCell ref="E324:F324"/>
    <mergeCell ref="E325:F325"/>
    <mergeCell ref="E310:F310"/>
    <mergeCell ref="E311:F311"/>
    <mergeCell ref="E312:F312"/>
    <mergeCell ref="H314:I314"/>
    <mergeCell ref="E316:F316"/>
    <mergeCell ref="E317:F317"/>
    <mergeCell ref="E302:F302"/>
    <mergeCell ref="E303:F303"/>
    <mergeCell ref="H305:I305"/>
    <mergeCell ref="E307:F307"/>
    <mergeCell ref="E308:F308"/>
    <mergeCell ref="E309:F309"/>
    <mergeCell ref="E294:F294"/>
    <mergeCell ref="H296:I296"/>
    <mergeCell ref="E298:F298"/>
    <mergeCell ref="E299:F299"/>
    <mergeCell ref="E300:F300"/>
    <mergeCell ref="E301:F301"/>
    <mergeCell ref="H287:I287"/>
    <mergeCell ref="E289:F289"/>
    <mergeCell ref="E290:F290"/>
    <mergeCell ref="E291:F291"/>
    <mergeCell ref="E292:F292"/>
    <mergeCell ref="E293:F293"/>
    <mergeCell ref="H279:I279"/>
    <mergeCell ref="E281:F281"/>
    <mergeCell ref="E282:F282"/>
    <mergeCell ref="E283:F283"/>
    <mergeCell ref="E284:F284"/>
    <mergeCell ref="E285:F285"/>
    <mergeCell ref="H271:I271"/>
    <mergeCell ref="E273:F273"/>
    <mergeCell ref="E274:F274"/>
    <mergeCell ref="E275:F275"/>
    <mergeCell ref="E276:F276"/>
    <mergeCell ref="E277:F277"/>
    <mergeCell ref="H263:I263"/>
    <mergeCell ref="E265:F265"/>
    <mergeCell ref="E266:F266"/>
    <mergeCell ref="E267:F267"/>
    <mergeCell ref="E268:F268"/>
    <mergeCell ref="E269:F269"/>
    <mergeCell ref="H255:I255"/>
    <mergeCell ref="E257:F257"/>
    <mergeCell ref="E258:F258"/>
    <mergeCell ref="E259:F259"/>
    <mergeCell ref="E260:F260"/>
    <mergeCell ref="E261:F261"/>
    <mergeCell ref="H247:I247"/>
    <mergeCell ref="E249:F249"/>
    <mergeCell ref="E250:F250"/>
    <mergeCell ref="E251:F251"/>
    <mergeCell ref="E252:F252"/>
    <mergeCell ref="E253:F253"/>
    <mergeCell ref="E240:F240"/>
    <mergeCell ref="E241:F241"/>
    <mergeCell ref="E242:F242"/>
    <mergeCell ref="E243:F243"/>
    <mergeCell ref="E244:F244"/>
    <mergeCell ref="E245:F245"/>
    <mergeCell ref="E232:F232"/>
    <mergeCell ref="E233:F233"/>
    <mergeCell ref="E234:F234"/>
    <mergeCell ref="E235:F235"/>
    <mergeCell ref="E236:F236"/>
    <mergeCell ref="H238:I238"/>
    <mergeCell ref="E224:F224"/>
    <mergeCell ref="E225:F225"/>
    <mergeCell ref="E226:F226"/>
    <mergeCell ref="E227:F227"/>
    <mergeCell ref="H229:I229"/>
    <mergeCell ref="E231:F231"/>
    <mergeCell ref="E216:F216"/>
    <mergeCell ref="E217:F217"/>
    <mergeCell ref="E218:F218"/>
    <mergeCell ref="H220:I220"/>
    <mergeCell ref="E222:F222"/>
    <mergeCell ref="E223:F223"/>
    <mergeCell ref="E208:F208"/>
    <mergeCell ref="E209:F209"/>
    <mergeCell ref="E210:F210"/>
    <mergeCell ref="H212:I212"/>
    <mergeCell ref="E214:F214"/>
    <mergeCell ref="E215:F215"/>
    <mergeCell ref="E200:F200"/>
    <mergeCell ref="E201:F201"/>
    <mergeCell ref="E202:F202"/>
    <mergeCell ref="H204:I204"/>
    <mergeCell ref="E206:F206"/>
    <mergeCell ref="E207:F207"/>
    <mergeCell ref="E192:F192"/>
    <mergeCell ref="E193:F193"/>
    <mergeCell ref="E194:F194"/>
    <mergeCell ref="H196:I196"/>
    <mergeCell ref="E198:F198"/>
    <mergeCell ref="E199:F199"/>
    <mergeCell ref="E184:F184"/>
    <mergeCell ref="E185:F185"/>
    <mergeCell ref="E186:F186"/>
    <mergeCell ref="H188:I188"/>
    <mergeCell ref="E190:F190"/>
    <mergeCell ref="E191:F191"/>
    <mergeCell ref="E176:F176"/>
    <mergeCell ref="E177:F177"/>
    <mergeCell ref="E178:F178"/>
    <mergeCell ref="H180:I180"/>
    <mergeCell ref="E182:F182"/>
    <mergeCell ref="E183:F183"/>
    <mergeCell ref="E168:F168"/>
    <mergeCell ref="E169:F169"/>
    <mergeCell ref="E170:F170"/>
    <mergeCell ref="H172:I172"/>
    <mergeCell ref="E174:F174"/>
    <mergeCell ref="E175:F175"/>
    <mergeCell ref="E160:F160"/>
    <mergeCell ref="E161:F161"/>
    <mergeCell ref="E162:F162"/>
    <mergeCell ref="H164:I164"/>
    <mergeCell ref="E166:F166"/>
    <mergeCell ref="E167:F167"/>
    <mergeCell ref="E152:F152"/>
    <mergeCell ref="E153:F153"/>
    <mergeCell ref="E154:F154"/>
    <mergeCell ref="H156:I156"/>
    <mergeCell ref="E158:F158"/>
    <mergeCell ref="E159:F159"/>
    <mergeCell ref="E144:F144"/>
    <mergeCell ref="E145:F145"/>
    <mergeCell ref="E146:F146"/>
    <mergeCell ref="H148:I148"/>
    <mergeCell ref="E150:F150"/>
    <mergeCell ref="E151:F151"/>
    <mergeCell ref="E136:F136"/>
    <mergeCell ref="E137:F137"/>
    <mergeCell ref="E138:F138"/>
    <mergeCell ref="H140:I140"/>
    <mergeCell ref="E142:F142"/>
    <mergeCell ref="E143:F143"/>
    <mergeCell ref="E128:F128"/>
    <mergeCell ref="E129:F129"/>
    <mergeCell ref="E130:F130"/>
    <mergeCell ref="H132:I132"/>
    <mergeCell ref="E134:F134"/>
    <mergeCell ref="E135:F135"/>
    <mergeCell ref="E120:F120"/>
    <mergeCell ref="E121:F121"/>
    <mergeCell ref="E122:F122"/>
    <mergeCell ref="H124:I124"/>
    <mergeCell ref="E126:F126"/>
    <mergeCell ref="E127:F127"/>
    <mergeCell ref="E112:F112"/>
    <mergeCell ref="E113:F113"/>
    <mergeCell ref="E114:F114"/>
    <mergeCell ref="H116:I116"/>
    <mergeCell ref="E118:F118"/>
    <mergeCell ref="E119:F119"/>
    <mergeCell ref="E104:F104"/>
    <mergeCell ref="E105:F105"/>
    <mergeCell ref="E106:F106"/>
    <mergeCell ref="H108:I108"/>
    <mergeCell ref="E110:F110"/>
    <mergeCell ref="E111:F111"/>
    <mergeCell ref="E96:F96"/>
    <mergeCell ref="E97:F97"/>
    <mergeCell ref="E98:F98"/>
    <mergeCell ref="H100:I100"/>
    <mergeCell ref="E102:F102"/>
    <mergeCell ref="E103:F103"/>
    <mergeCell ref="E88:F88"/>
    <mergeCell ref="E89:F89"/>
    <mergeCell ref="H91:I91"/>
    <mergeCell ref="E93:F93"/>
    <mergeCell ref="E94:F94"/>
    <mergeCell ref="E95:F95"/>
    <mergeCell ref="E80:F80"/>
    <mergeCell ref="H82:I82"/>
    <mergeCell ref="E84:F84"/>
    <mergeCell ref="E85:F85"/>
    <mergeCell ref="E86:F86"/>
    <mergeCell ref="E87:F87"/>
    <mergeCell ref="H73:I73"/>
    <mergeCell ref="E75:F75"/>
    <mergeCell ref="E76:F76"/>
    <mergeCell ref="E77:F77"/>
    <mergeCell ref="E78:F78"/>
    <mergeCell ref="E79:F79"/>
    <mergeCell ref="E66:F66"/>
    <mergeCell ref="E67:F67"/>
    <mergeCell ref="E68:F68"/>
    <mergeCell ref="E69:F69"/>
    <mergeCell ref="E70:F70"/>
    <mergeCell ref="E71:F71"/>
    <mergeCell ref="E58:F58"/>
    <mergeCell ref="E59:F59"/>
    <mergeCell ref="E60:F60"/>
    <mergeCell ref="E61:F61"/>
    <mergeCell ref="E62:F62"/>
    <mergeCell ref="H64:I64"/>
    <mergeCell ref="E50:F50"/>
    <mergeCell ref="E51:F51"/>
    <mergeCell ref="E52:F52"/>
    <mergeCell ref="E53:F53"/>
    <mergeCell ref="E54:F54"/>
    <mergeCell ref="H56:I56"/>
    <mergeCell ref="E42:F42"/>
    <mergeCell ref="E43:F43"/>
    <mergeCell ref="E44:F44"/>
    <mergeCell ref="E45:F45"/>
    <mergeCell ref="E46:F46"/>
    <mergeCell ref="H48:I48"/>
    <mergeCell ref="E34:F34"/>
    <mergeCell ref="E35:F35"/>
    <mergeCell ref="E36:F36"/>
    <mergeCell ref="E37:F37"/>
    <mergeCell ref="E38:F38"/>
    <mergeCell ref="H40:I40"/>
    <mergeCell ref="A425:I425"/>
    <mergeCell ref="A426:I426"/>
    <mergeCell ref="A427:I427"/>
    <mergeCell ref="H424:I424"/>
    <mergeCell ref="C1:D1"/>
    <mergeCell ref="E1:F1"/>
    <mergeCell ref="G1:H1"/>
    <mergeCell ref="I1:J1"/>
    <mergeCell ref="C2:D2"/>
    <mergeCell ref="E2:F2"/>
    <mergeCell ref="G2:H2"/>
    <mergeCell ref="I2:J2"/>
    <mergeCell ref="E9:F9"/>
    <mergeCell ref="H11:I11"/>
    <mergeCell ref="E13:F13"/>
    <mergeCell ref="E14:F14"/>
    <mergeCell ref="E15:F15"/>
    <mergeCell ref="H17:I17"/>
    <mergeCell ref="A3:J3"/>
    <mergeCell ref="A4:J4"/>
    <mergeCell ref="E5:F5"/>
    <mergeCell ref="E6:F6"/>
    <mergeCell ref="E7:F7"/>
    <mergeCell ref="E8:F8"/>
    <mergeCell ref="E30:F30"/>
    <mergeCell ref="E31:F31"/>
    <mergeCell ref="H33:I33"/>
    <mergeCell ref="H24:I24"/>
    <mergeCell ref="H32:I32"/>
    <mergeCell ref="E19:F19"/>
    <mergeCell ref="E20:F20"/>
    <mergeCell ref="E21:F21"/>
    <mergeCell ref="E22:F22"/>
    <mergeCell ref="E23:F23"/>
    <mergeCell ref="H25:I25"/>
    <mergeCell ref="E27:F27"/>
    <mergeCell ref="E28:F28"/>
    <mergeCell ref="E29:F29"/>
  </mergeCells>
  <pageMargins left="0.5" right="0.5" top="1" bottom="1" header="0.5" footer="0.5"/>
  <pageSetup paperSize="9" scale="74" fitToHeight="0" orientation="landscape" r:id="rId1"/>
  <headerFooter>
    <oddHeader>&amp;L &amp;CPODER JUDICIÁRIO
Justiça Federal de Primeiro Grau 
Seção Judiciária do Espírito Santo &amp;R</oddHeader>
    <oddFooter>&amp;L &amp;C &amp;R</oddFooter>
  </headerFooter>
  <rowBreaks count="13" manualBreakCount="13">
    <brk id="26" max="16383" man="1"/>
    <brk id="48" max="16383" man="1"/>
    <brk id="74" max="16383" man="1"/>
    <brk id="101" max="16383" man="1"/>
    <brk id="197" max="16383" man="1"/>
    <brk id="220" max="16383" man="1"/>
    <brk id="247" max="16383" man="1"/>
    <brk id="280" max="16383" man="1"/>
    <brk id="306" max="16383" man="1"/>
    <brk id="330" max="16383" man="1"/>
    <brk id="358" max="16383" man="1"/>
    <brk id="383" max="16383" man="1"/>
    <brk id="411" max="16383" man="1"/>
  </rowBreaks>
  <ignoredErrors>
    <ignoredError sqref="J56 J148 J156 J164 J172 J180 J188 J196 J204 J212 J220 J229 J238 J247 J255 J263 J271 J279 J287 J296 J305 J314 J322 J330 J343 J350 J357 J364 J376 J383 J390 J397 J404 J411 J41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workbookViewId="0">
      <selection activeCell="G6" sqref="G6"/>
    </sheetView>
  </sheetViews>
  <sheetFormatPr defaultColWidth="9" defaultRowHeight="15" x14ac:dyDescent="0.25"/>
  <cols>
    <col min="1" max="1" width="9" style="94"/>
    <col min="2" max="2" width="31.75" style="94" bestFit="1" customWidth="1"/>
    <col min="3" max="3" width="10.5" style="94" customWidth="1"/>
    <col min="4" max="4" width="10.625" style="94" bestFit="1" customWidth="1"/>
    <col min="5" max="5" width="9.25" style="94" customWidth="1"/>
    <col min="6" max="6" width="10.625" style="94" bestFit="1" customWidth="1"/>
    <col min="7" max="16384" width="9" style="94"/>
  </cols>
  <sheetData>
    <row r="1" spans="1:6" ht="35.25" customHeight="1" x14ac:dyDescent="0.3">
      <c r="A1" s="319" t="s">
        <v>415</v>
      </c>
      <c r="B1" s="319"/>
      <c r="C1" s="319"/>
      <c r="D1" s="319"/>
      <c r="E1" s="319"/>
      <c r="F1" s="319"/>
    </row>
    <row r="2" spans="1:6" ht="15.75" thickBot="1" x14ac:dyDescent="0.3"/>
    <row r="3" spans="1:6" ht="20.25" customHeight="1" x14ac:dyDescent="0.25">
      <c r="A3" s="320" t="s">
        <v>416</v>
      </c>
      <c r="B3" s="322" t="s">
        <v>371</v>
      </c>
      <c r="C3" s="324" t="s">
        <v>417</v>
      </c>
      <c r="D3" s="324"/>
      <c r="E3" s="324" t="s">
        <v>418</v>
      </c>
      <c r="F3" s="325"/>
    </row>
    <row r="4" spans="1:6" ht="22.5" customHeight="1" x14ac:dyDescent="0.25">
      <c r="A4" s="321"/>
      <c r="B4" s="323"/>
      <c r="C4" s="95" t="s">
        <v>419</v>
      </c>
      <c r="D4" s="95" t="s">
        <v>420</v>
      </c>
      <c r="E4" s="95" t="s">
        <v>419</v>
      </c>
      <c r="F4" s="96" t="s">
        <v>420</v>
      </c>
    </row>
    <row r="5" spans="1:6" ht="22.5" customHeight="1" x14ac:dyDescent="0.25">
      <c r="A5" s="321"/>
      <c r="B5" s="323"/>
      <c r="C5" s="97" t="s">
        <v>421</v>
      </c>
      <c r="D5" s="97" t="s">
        <v>421</v>
      </c>
      <c r="E5" s="97" t="s">
        <v>421</v>
      </c>
      <c r="F5" s="98" t="s">
        <v>421</v>
      </c>
    </row>
    <row r="6" spans="1:6" ht="26.25" customHeight="1" x14ac:dyDescent="0.25">
      <c r="A6" s="314" t="s">
        <v>422</v>
      </c>
      <c r="B6" s="315"/>
      <c r="C6" s="315"/>
      <c r="D6" s="315"/>
      <c r="E6" s="315"/>
      <c r="F6" s="316"/>
    </row>
    <row r="7" spans="1:6" ht="20.25" customHeight="1" x14ac:dyDescent="0.25">
      <c r="A7" s="99" t="s">
        <v>423</v>
      </c>
      <c r="B7" s="100" t="s">
        <v>424</v>
      </c>
      <c r="C7" s="101">
        <v>0</v>
      </c>
      <c r="D7" s="101">
        <v>0</v>
      </c>
      <c r="E7" s="101">
        <v>0.2</v>
      </c>
      <c r="F7" s="102">
        <v>0.2</v>
      </c>
    </row>
    <row r="8" spans="1:6" ht="20.25" customHeight="1" x14ac:dyDescent="0.25">
      <c r="A8" s="99" t="s">
        <v>425</v>
      </c>
      <c r="B8" s="100" t="s">
        <v>426</v>
      </c>
      <c r="C8" s="101">
        <v>1.4999999999999999E-2</v>
      </c>
      <c r="D8" s="101">
        <v>1.4999999999999999E-2</v>
      </c>
      <c r="E8" s="101">
        <v>1.4999999999999999E-2</v>
      </c>
      <c r="F8" s="102">
        <v>1.4999999999999999E-2</v>
      </c>
    </row>
    <row r="9" spans="1:6" ht="20.25" customHeight="1" x14ac:dyDescent="0.25">
      <c r="A9" s="99" t="s">
        <v>427</v>
      </c>
      <c r="B9" s="100" t="s">
        <v>428</v>
      </c>
      <c r="C9" s="101">
        <v>0.01</v>
      </c>
      <c r="D9" s="101">
        <v>0.01</v>
      </c>
      <c r="E9" s="101">
        <v>0.01</v>
      </c>
      <c r="F9" s="102">
        <v>0.01</v>
      </c>
    </row>
    <row r="10" spans="1:6" ht="20.25" customHeight="1" x14ac:dyDescent="0.25">
      <c r="A10" s="99" t="s">
        <v>429</v>
      </c>
      <c r="B10" s="100" t="s">
        <v>430</v>
      </c>
      <c r="C10" s="101">
        <v>2E-3</v>
      </c>
      <c r="D10" s="101">
        <v>2E-3</v>
      </c>
      <c r="E10" s="101">
        <v>2E-3</v>
      </c>
      <c r="F10" s="102">
        <v>2E-3</v>
      </c>
    </row>
    <row r="11" spans="1:6" ht="20.25" customHeight="1" x14ac:dyDescent="0.25">
      <c r="A11" s="99" t="s">
        <v>431</v>
      </c>
      <c r="B11" s="100" t="s">
        <v>432</v>
      </c>
      <c r="C11" s="101">
        <v>6.0000000000000001E-3</v>
      </c>
      <c r="D11" s="101">
        <v>6.0000000000000001E-3</v>
      </c>
      <c r="E11" s="101">
        <v>6.0000000000000001E-3</v>
      </c>
      <c r="F11" s="102">
        <v>6.0000000000000001E-3</v>
      </c>
    </row>
    <row r="12" spans="1:6" ht="20.25" customHeight="1" x14ac:dyDescent="0.25">
      <c r="A12" s="99" t="s">
        <v>433</v>
      </c>
      <c r="B12" s="100" t="s">
        <v>434</v>
      </c>
      <c r="C12" s="101">
        <v>2.5000000000000001E-2</v>
      </c>
      <c r="D12" s="101">
        <v>2.5000000000000001E-2</v>
      </c>
      <c r="E12" s="101">
        <v>2.5000000000000001E-2</v>
      </c>
      <c r="F12" s="102">
        <v>2.5000000000000001E-2</v>
      </c>
    </row>
    <row r="13" spans="1:6" ht="20.25" customHeight="1" x14ac:dyDescent="0.25">
      <c r="A13" s="99" t="s">
        <v>435</v>
      </c>
      <c r="B13" s="100" t="s">
        <v>436</v>
      </c>
      <c r="C13" s="101">
        <v>0.03</v>
      </c>
      <c r="D13" s="101">
        <v>0.03</v>
      </c>
      <c r="E13" s="101">
        <v>0.03</v>
      </c>
      <c r="F13" s="102">
        <v>0.03</v>
      </c>
    </row>
    <row r="14" spans="1:6" ht="20.25" customHeight="1" x14ac:dyDescent="0.25">
      <c r="A14" s="99" t="s">
        <v>437</v>
      </c>
      <c r="B14" s="100" t="s">
        <v>438</v>
      </c>
      <c r="C14" s="101">
        <v>0.08</v>
      </c>
      <c r="D14" s="101">
        <v>0.08</v>
      </c>
      <c r="E14" s="101">
        <v>0.08</v>
      </c>
      <c r="F14" s="102">
        <v>0.08</v>
      </c>
    </row>
    <row r="15" spans="1:6" ht="20.25" customHeight="1" x14ac:dyDescent="0.25">
      <c r="A15" s="99" t="s">
        <v>439</v>
      </c>
      <c r="B15" s="100" t="s">
        <v>440</v>
      </c>
      <c r="C15" s="101">
        <v>0.01</v>
      </c>
      <c r="D15" s="101">
        <v>0.01</v>
      </c>
      <c r="E15" s="101">
        <v>0.01</v>
      </c>
      <c r="F15" s="102">
        <v>0.01</v>
      </c>
    </row>
    <row r="16" spans="1:6" ht="21" customHeight="1" x14ac:dyDescent="0.25">
      <c r="A16" s="103" t="s">
        <v>441</v>
      </c>
      <c r="B16" s="104" t="s">
        <v>442</v>
      </c>
      <c r="C16" s="105">
        <f>SUM(C7:C15)</f>
        <v>0.17799999999999999</v>
      </c>
      <c r="D16" s="105">
        <f t="shared" ref="D16:F16" si="0">SUM(D7:D15)</f>
        <v>0.17799999999999999</v>
      </c>
      <c r="E16" s="105">
        <f t="shared" si="0"/>
        <v>0.37800000000000006</v>
      </c>
      <c r="F16" s="106">
        <f t="shared" si="0"/>
        <v>0.37800000000000006</v>
      </c>
    </row>
    <row r="17" spans="1:6" ht="26.25" customHeight="1" x14ac:dyDescent="0.25">
      <c r="A17" s="314" t="s">
        <v>443</v>
      </c>
      <c r="B17" s="315"/>
      <c r="C17" s="315"/>
      <c r="D17" s="315"/>
      <c r="E17" s="315"/>
      <c r="F17" s="316"/>
    </row>
    <row r="18" spans="1:6" ht="21.75" customHeight="1" x14ac:dyDescent="0.25">
      <c r="A18" s="99" t="s">
        <v>444</v>
      </c>
      <c r="B18" s="107" t="s">
        <v>445</v>
      </c>
      <c r="C18" s="108">
        <v>0.1792</v>
      </c>
      <c r="D18" s="107" t="s">
        <v>446</v>
      </c>
      <c r="E18" s="108">
        <f>C18</f>
        <v>0.1792</v>
      </c>
      <c r="F18" s="109" t="s">
        <v>446</v>
      </c>
    </row>
    <row r="19" spans="1:6" ht="21.75" customHeight="1" x14ac:dyDescent="0.25">
      <c r="A19" s="99" t="s">
        <v>447</v>
      </c>
      <c r="B19" s="107" t="s">
        <v>448</v>
      </c>
      <c r="C19" s="108">
        <v>4.3099999999999999E-2</v>
      </c>
      <c r="D19" s="107" t="s">
        <v>446</v>
      </c>
      <c r="E19" s="108">
        <f t="shared" ref="E19:F27" si="1">C19</f>
        <v>4.3099999999999999E-2</v>
      </c>
      <c r="F19" s="109" t="s">
        <v>446</v>
      </c>
    </row>
    <row r="20" spans="1:6" ht="21.75" customHeight="1" x14ac:dyDescent="0.25">
      <c r="A20" s="99" t="s">
        <v>449</v>
      </c>
      <c r="B20" s="107" t="s">
        <v>450</v>
      </c>
      <c r="C20" s="108">
        <v>8.6999999999999994E-3</v>
      </c>
      <c r="D20" s="108">
        <v>6.6E-3</v>
      </c>
      <c r="E20" s="108">
        <f t="shared" si="1"/>
        <v>8.6999999999999994E-3</v>
      </c>
      <c r="F20" s="110">
        <f>D20</f>
        <v>6.6E-3</v>
      </c>
    </row>
    <row r="21" spans="1:6" ht="21.75" customHeight="1" x14ac:dyDescent="0.25">
      <c r="A21" s="99" t="s">
        <v>451</v>
      </c>
      <c r="B21" s="107" t="s">
        <v>452</v>
      </c>
      <c r="C21" s="108">
        <v>0.10970000000000001</v>
      </c>
      <c r="D21" s="108">
        <v>8.3299999999999999E-2</v>
      </c>
      <c r="E21" s="108">
        <f t="shared" si="1"/>
        <v>0.10970000000000001</v>
      </c>
      <c r="F21" s="110">
        <f t="shared" si="1"/>
        <v>8.3299999999999999E-2</v>
      </c>
    </row>
    <row r="22" spans="1:6" ht="21.75" customHeight="1" x14ac:dyDescent="0.25">
      <c r="A22" s="99" t="s">
        <v>453</v>
      </c>
      <c r="B22" s="107" t="s">
        <v>454</v>
      </c>
      <c r="C22" s="108">
        <v>6.9999999999999999E-4</v>
      </c>
      <c r="D22" s="108">
        <v>5.0000000000000001E-4</v>
      </c>
      <c r="E22" s="108">
        <f t="shared" si="1"/>
        <v>6.9999999999999999E-4</v>
      </c>
      <c r="F22" s="110">
        <f t="shared" si="1"/>
        <v>5.0000000000000001E-4</v>
      </c>
    </row>
    <row r="23" spans="1:6" ht="21.75" customHeight="1" x14ac:dyDescent="0.25">
      <c r="A23" s="99" t="s">
        <v>455</v>
      </c>
      <c r="B23" s="107" t="s">
        <v>456</v>
      </c>
      <c r="C23" s="108">
        <v>7.3000000000000001E-3</v>
      </c>
      <c r="D23" s="108">
        <v>5.5999999999999999E-3</v>
      </c>
      <c r="E23" s="108">
        <f t="shared" si="1"/>
        <v>7.3000000000000001E-3</v>
      </c>
      <c r="F23" s="110">
        <f t="shared" si="1"/>
        <v>5.5999999999999999E-3</v>
      </c>
    </row>
    <row r="24" spans="1:6" ht="21.75" customHeight="1" x14ac:dyDescent="0.25">
      <c r="A24" s="99" t="s">
        <v>457</v>
      </c>
      <c r="B24" s="107" t="s">
        <v>458</v>
      </c>
      <c r="C24" s="108">
        <v>1.38E-2</v>
      </c>
      <c r="D24" s="108" t="s">
        <v>446</v>
      </c>
      <c r="E24" s="108">
        <f t="shared" si="1"/>
        <v>1.38E-2</v>
      </c>
      <c r="F24" s="110" t="str">
        <f t="shared" si="1"/>
        <v>Não incide</v>
      </c>
    </row>
    <row r="25" spans="1:6" ht="21.75" customHeight="1" x14ac:dyDescent="0.25">
      <c r="A25" s="99" t="s">
        <v>459</v>
      </c>
      <c r="B25" s="107" t="s">
        <v>460</v>
      </c>
      <c r="C25" s="108">
        <v>1.1000000000000001E-3</v>
      </c>
      <c r="D25" s="108">
        <v>8.0000000000000004E-4</v>
      </c>
      <c r="E25" s="108">
        <f t="shared" si="1"/>
        <v>1.1000000000000001E-3</v>
      </c>
      <c r="F25" s="110">
        <f t="shared" si="1"/>
        <v>8.0000000000000004E-4</v>
      </c>
    </row>
    <row r="26" spans="1:6" ht="21.75" customHeight="1" x14ac:dyDescent="0.25">
      <c r="A26" s="99" t="s">
        <v>461</v>
      </c>
      <c r="B26" s="107" t="s">
        <v>462</v>
      </c>
      <c r="C26" s="108">
        <v>0.1087</v>
      </c>
      <c r="D26" s="108">
        <v>8.2600000000000007E-2</v>
      </c>
      <c r="E26" s="108">
        <f t="shared" si="1"/>
        <v>0.1087</v>
      </c>
      <c r="F26" s="110">
        <f t="shared" si="1"/>
        <v>8.2600000000000007E-2</v>
      </c>
    </row>
    <row r="27" spans="1:6" ht="21.75" customHeight="1" x14ac:dyDescent="0.25">
      <c r="A27" s="99" t="s">
        <v>463</v>
      </c>
      <c r="B27" s="107" t="s">
        <v>464</v>
      </c>
      <c r="C27" s="108">
        <v>4.0000000000000002E-4</v>
      </c>
      <c r="D27" s="108">
        <v>2.9999999999999997E-4</v>
      </c>
      <c r="E27" s="108">
        <f t="shared" si="1"/>
        <v>4.0000000000000002E-4</v>
      </c>
      <c r="F27" s="110">
        <f t="shared" si="1"/>
        <v>2.9999999999999997E-4</v>
      </c>
    </row>
    <row r="28" spans="1:6" ht="21.75" customHeight="1" x14ac:dyDescent="0.25">
      <c r="A28" s="103" t="s">
        <v>465</v>
      </c>
      <c r="B28" s="104" t="s">
        <v>442</v>
      </c>
      <c r="C28" s="105">
        <f>SUM(C18:C27)</f>
        <v>0.47269999999999995</v>
      </c>
      <c r="D28" s="105">
        <f t="shared" ref="D28" si="2">SUM(D19:D27)</f>
        <v>0.1797</v>
      </c>
      <c r="E28" s="105">
        <f>SUM(E18:E27)</f>
        <v>0.47269999999999995</v>
      </c>
      <c r="F28" s="106">
        <f>SUM(F18:F27)</f>
        <v>0.1797</v>
      </c>
    </row>
    <row r="29" spans="1:6" ht="21.75" customHeight="1" x14ac:dyDescent="0.25">
      <c r="A29" s="314" t="s">
        <v>466</v>
      </c>
      <c r="B29" s="315"/>
      <c r="C29" s="315"/>
      <c r="D29" s="315"/>
      <c r="E29" s="315"/>
      <c r="F29" s="316"/>
    </row>
    <row r="30" spans="1:6" ht="20.25" customHeight="1" x14ac:dyDescent="0.25">
      <c r="A30" s="99" t="s">
        <v>467</v>
      </c>
      <c r="B30" s="107" t="s">
        <v>468</v>
      </c>
      <c r="C30" s="108">
        <v>5.8099999999999999E-2</v>
      </c>
      <c r="D30" s="108">
        <v>4.41E-2</v>
      </c>
      <c r="E30" s="108">
        <f>C30</f>
        <v>5.8099999999999999E-2</v>
      </c>
      <c r="F30" s="110">
        <f>D30</f>
        <v>4.41E-2</v>
      </c>
    </row>
    <row r="31" spans="1:6" ht="20.25" customHeight="1" x14ac:dyDescent="0.25">
      <c r="A31" s="99" t="s">
        <v>469</v>
      </c>
      <c r="B31" s="107" t="s">
        <v>470</v>
      </c>
      <c r="C31" s="108">
        <v>1.4E-3</v>
      </c>
      <c r="D31" s="108">
        <v>1E-3</v>
      </c>
      <c r="E31" s="108">
        <f t="shared" ref="E31:F34" si="3">C31</f>
        <v>1.4E-3</v>
      </c>
      <c r="F31" s="110">
        <f t="shared" si="3"/>
        <v>1E-3</v>
      </c>
    </row>
    <row r="32" spans="1:6" ht="20.25" customHeight="1" x14ac:dyDescent="0.25">
      <c r="A32" s="99" t="s">
        <v>471</v>
      </c>
      <c r="B32" s="107" t="s">
        <v>472</v>
      </c>
      <c r="C32" s="108">
        <v>2.6800000000000001E-2</v>
      </c>
      <c r="D32" s="108">
        <v>2.0400000000000001E-2</v>
      </c>
      <c r="E32" s="108">
        <f t="shared" si="3"/>
        <v>2.6800000000000001E-2</v>
      </c>
      <c r="F32" s="110">
        <f t="shared" si="3"/>
        <v>2.0400000000000001E-2</v>
      </c>
    </row>
    <row r="33" spans="1:6" ht="20.25" customHeight="1" x14ac:dyDescent="0.25">
      <c r="A33" s="99" t="s">
        <v>473</v>
      </c>
      <c r="B33" s="107" t="s">
        <v>474</v>
      </c>
      <c r="C33" s="108">
        <v>3.4099999999999998E-2</v>
      </c>
      <c r="D33" s="108">
        <v>2.5899999999999999E-2</v>
      </c>
      <c r="E33" s="108">
        <f t="shared" si="3"/>
        <v>3.4099999999999998E-2</v>
      </c>
      <c r="F33" s="110">
        <f t="shared" si="3"/>
        <v>2.5899999999999999E-2</v>
      </c>
    </row>
    <row r="34" spans="1:6" ht="20.25" customHeight="1" x14ac:dyDescent="0.25">
      <c r="A34" s="99" t="s">
        <v>475</v>
      </c>
      <c r="B34" s="107" t="s">
        <v>476</v>
      </c>
      <c r="C34" s="108">
        <v>4.8999999999999998E-3</v>
      </c>
      <c r="D34" s="108">
        <v>3.7000000000000002E-3</v>
      </c>
      <c r="E34" s="108">
        <f t="shared" si="3"/>
        <v>4.8999999999999998E-3</v>
      </c>
      <c r="F34" s="110">
        <f t="shared" si="3"/>
        <v>3.7000000000000002E-3</v>
      </c>
    </row>
    <row r="35" spans="1:6" s="111" customFormat="1" ht="20.25" customHeight="1" x14ac:dyDescent="0.25">
      <c r="A35" s="103" t="s">
        <v>477</v>
      </c>
      <c r="B35" s="104" t="s">
        <v>442</v>
      </c>
      <c r="C35" s="105">
        <f>SUM(C30:C34)</f>
        <v>0.12529999999999999</v>
      </c>
      <c r="D35" s="105">
        <f t="shared" ref="D35:F35" si="4">SUM(D30:D34)</f>
        <v>9.5100000000000004E-2</v>
      </c>
      <c r="E35" s="105">
        <f t="shared" si="4"/>
        <v>0.12529999999999999</v>
      </c>
      <c r="F35" s="106">
        <f t="shared" si="4"/>
        <v>9.5100000000000004E-2</v>
      </c>
    </row>
    <row r="36" spans="1:6" ht="21.75" customHeight="1" x14ac:dyDescent="0.25">
      <c r="A36" s="314" t="s">
        <v>478</v>
      </c>
      <c r="B36" s="315"/>
      <c r="C36" s="315"/>
      <c r="D36" s="315"/>
      <c r="E36" s="315"/>
      <c r="F36" s="316"/>
    </row>
    <row r="37" spans="1:6" ht="33" customHeight="1" x14ac:dyDescent="0.25">
      <c r="A37" s="99" t="s">
        <v>479</v>
      </c>
      <c r="B37" s="107" t="s">
        <v>480</v>
      </c>
      <c r="C37" s="108">
        <v>8.3500000000000005E-2</v>
      </c>
      <c r="D37" s="108">
        <f t="shared" ref="D37:F37" si="5">D16*D28</f>
        <v>3.1986599999999997E-2</v>
      </c>
      <c r="E37" s="108">
        <f t="shared" si="5"/>
        <v>0.17868060000000002</v>
      </c>
      <c r="F37" s="110">
        <f t="shared" si="5"/>
        <v>6.7926600000000004E-2</v>
      </c>
    </row>
    <row r="38" spans="1:6" ht="45" x14ac:dyDescent="0.25">
      <c r="A38" s="99" t="s">
        <v>481</v>
      </c>
      <c r="B38" s="112" t="s">
        <v>482</v>
      </c>
      <c r="C38" s="108">
        <v>4.8999999999999998E-3</v>
      </c>
      <c r="D38" s="108">
        <f t="shared" ref="D38:F38" si="6">D16*D31+D14*D30</f>
        <v>3.7060000000000001E-3</v>
      </c>
      <c r="E38" s="108">
        <f t="shared" si="6"/>
        <v>5.1771999999999999E-3</v>
      </c>
      <c r="F38" s="110">
        <f t="shared" si="6"/>
        <v>3.9059999999999997E-3</v>
      </c>
    </row>
    <row r="39" spans="1:6" s="115" customFormat="1" ht="29.25" customHeight="1" x14ac:dyDescent="0.2">
      <c r="A39" s="103" t="s">
        <v>483</v>
      </c>
      <c r="B39" s="104" t="s">
        <v>442</v>
      </c>
      <c r="C39" s="113">
        <f>SUM(C37:C38)</f>
        <v>8.8400000000000006E-2</v>
      </c>
      <c r="D39" s="113">
        <f t="shared" ref="D39:F39" si="7">SUM(D37:D38)</f>
        <v>3.5692599999999998E-2</v>
      </c>
      <c r="E39" s="113">
        <f t="shared" si="7"/>
        <v>0.18385780000000002</v>
      </c>
      <c r="F39" s="114">
        <f t="shared" si="7"/>
        <v>7.1832599999999996E-2</v>
      </c>
    </row>
    <row r="40" spans="1:6" ht="27" customHeight="1" thickBot="1" x14ac:dyDescent="0.3">
      <c r="A40" s="317" t="s">
        <v>484</v>
      </c>
      <c r="B40" s="318"/>
      <c r="C40" s="116">
        <f>C16+C28+C35+C39</f>
        <v>0.86439999999999995</v>
      </c>
      <c r="D40" s="116">
        <f t="shared" ref="D40:F40" si="8">D16+D28+D35+D39</f>
        <v>0.48849260000000005</v>
      </c>
      <c r="E40" s="116">
        <f t="shared" si="8"/>
        <v>1.1598577999999999</v>
      </c>
      <c r="F40" s="117">
        <f t="shared" si="8"/>
        <v>0.72463260000000007</v>
      </c>
    </row>
  </sheetData>
  <mergeCells count="10">
    <mergeCell ref="A17:F17"/>
    <mergeCell ref="A29:F29"/>
    <mergeCell ref="A36:F36"/>
    <mergeCell ref="A40:B40"/>
    <mergeCell ref="A1:F1"/>
    <mergeCell ref="A3:A5"/>
    <mergeCell ref="B3:B5"/>
    <mergeCell ref="C3:D3"/>
    <mergeCell ref="E3:F3"/>
    <mergeCell ref="A6:F6"/>
  </mergeCells>
  <printOptions horizontalCentered="1"/>
  <pageMargins left="0.51181102362204722" right="0.51181102362204722" top="0.78740157480314965" bottom="0.78740157480314965" header="0.31496062992125984" footer="0.31496062992125984"/>
  <pageSetup paperSize="9" scale="83" orientation="portrait" r:id="rId1"/>
  <headerFooter>
    <oddHeader>&amp;C&amp;"Arial,Negrito"&amp;14ANEXO 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22" workbookViewId="0">
      <selection activeCell="G6" sqref="G6"/>
    </sheetView>
  </sheetViews>
  <sheetFormatPr defaultColWidth="9" defaultRowHeight="15" x14ac:dyDescent="0.25"/>
  <cols>
    <col min="1" max="1" width="10.5" style="94" customWidth="1"/>
    <col min="2" max="2" width="29" style="94" customWidth="1"/>
    <col min="3" max="3" width="13.125" style="94" customWidth="1"/>
    <col min="4" max="4" width="13" style="94" customWidth="1"/>
    <col min="5" max="5" width="12.75" style="94" customWidth="1"/>
    <col min="6" max="6" width="12.625" style="94" customWidth="1"/>
    <col min="7" max="7" width="14.75" style="94" customWidth="1"/>
    <col min="8" max="16384" width="9" style="94"/>
  </cols>
  <sheetData>
    <row r="1" spans="1:6" ht="28.5" customHeight="1" x14ac:dyDescent="0.25">
      <c r="A1" s="326" t="s">
        <v>485</v>
      </c>
      <c r="B1" s="326"/>
      <c r="C1" s="326"/>
      <c r="D1" s="326"/>
      <c r="E1" s="326"/>
      <c r="F1" s="326"/>
    </row>
    <row r="2" spans="1:6" ht="15.75" thickBot="1" x14ac:dyDescent="0.3"/>
    <row r="3" spans="1:6" ht="25.5" customHeight="1" x14ac:dyDescent="0.25">
      <c r="A3" s="320" t="s">
        <v>416</v>
      </c>
      <c r="B3" s="322" t="s">
        <v>371</v>
      </c>
      <c r="C3" s="327" t="s">
        <v>417</v>
      </c>
      <c r="D3" s="327"/>
      <c r="E3" s="327" t="s">
        <v>418</v>
      </c>
      <c r="F3" s="328"/>
    </row>
    <row r="4" spans="1:6" ht="20.25" customHeight="1" x14ac:dyDescent="0.25">
      <c r="A4" s="321"/>
      <c r="B4" s="323"/>
      <c r="C4" s="97" t="s">
        <v>419</v>
      </c>
      <c r="D4" s="97" t="s">
        <v>420</v>
      </c>
      <c r="E4" s="97" t="s">
        <v>419</v>
      </c>
      <c r="F4" s="98" t="s">
        <v>420</v>
      </c>
    </row>
    <row r="5" spans="1:6" x14ac:dyDescent="0.25">
      <c r="A5" s="321"/>
      <c r="B5" s="323"/>
      <c r="C5" s="97" t="s">
        <v>421</v>
      </c>
      <c r="D5" s="97" t="s">
        <v>421</v>
      </c>
      <c r="E5" s="97" t="s">
        <v>421</v>
      </c>
      <c r="F5" s="98" t="s">
        <v>421</v>
      </c>
    </row>
    <row r="6" spans="1:6" ht="26.25" customHeight="1" x14ac:dyDescent="0.25">
      <c r="A6" s="314" t="s">
        <v>422</v>
      </c>
      <c r="B6" s="315"/>
      <c r="C6" s="315"/>
      <c r="D6" s="315"/>
      <c r="E6" s="315"/>
      <c r="F6" s="316"/>
    </row>
    <row r="7" spans="1:6" ht="20.25" customHeight="1" x14ac:dyDescent="0.25">
      <c r="A7" s="99" t="s">
        <v>423</v>
      </c>
      <c r="B7" s="100" t="s">
        <v>424</v>
      </c>
      <c r="C7" s="101">
        <v>0</v>
      </c>
      <c r="D7" s="101">
        <v>0</v>
      </c>
      <c r="E7" s="101">
        <v>0.2</v>
      </c>
      <c r="F7" s="102">
        <v>0.2</v>
      </c>
    </row>
    <row r="8" spans="1:6" ht="20.25" customHeight="1" x14ac:dyDescent="0.25">
      <c r="A8" s="99" t="s">
        <v>425</v>
      </c>
      <c r="B8" s="100" t="s">
        <v>426</v>
      </c>
      <c r="C8" s="101">
        <v>0</v>
      </c>
      <c r="D8" s="101">
        <v>0</v>
      </c>
      <c r="E8" s="101">
        <v>0</v>
      </c>
      <c r="F8" s="102">
        <v>0</v>
      </c>
    </row>
    <row r="9" spans="1:6" ht="20.25" customHeight="1" x14ac:dyDescent="0.25">
      <c r="A9" s="99" t="s">
        <v>427</v>
      </c>
      <c r="B9" s="100" t="s">
        <v>428</v>
      </c>
      <c r="C9" s="101">
        <v>0</v>
      </c>
      <c r="D9" s="101">
        <v>0</v>
      </c>
      <c r="E9" s="101">
        <v>0</v>
      </c>
      <c r="F9" s="102">
        <v>0</v>
      </c>
    </row>
    <row r="10" spans="1:6" ht="20.25" customHeight="1" x14ac:dyDescent="0.25">
      <c r="A10" s="99" t="s">
        <v>429</v>
      </c>
      <c r="B10" s="100" t="s">
        <v>430</v>
      </c>
      <c r="C10" s="101">
        <v>2E-3</v>
      </c>
      <c r="D10" s="101">
        <v>2E-3</v>
      </c>
      <c r="E10" s="101">
        <v>2E-3</v>
      </c>
      <c r="F10" s="102">
        <v>2E-3</v>
      </c>
    </row>
    <row r="11" spans="1:6" ht="20.25" customHeight="1" x14ac:dyDescent="0.25">
      <c r="A11" s="99" t="s">
        <v>431</v>
      </c>
      <c r="B11" s="100" t="s">
        <v>432</v>
      </c>
      <c r="C11" s="101">
        <v>0</v>
      </c>
      <c r="D11" s="101">
        <v>0</v>
      </c>
      <c r="E11" s="101">
        <v>0</v>
      </c>
      <c r="F11" s="102">
        <v>0</v>
      </c>
    </row>
    <row r="12" spans="1:6" ht="20.25" customHeight="1" x14ac:dyDescent="0.25">
      <c r="A12" s="99" t="s">
        <v>433</v>
      </c>
      <c r="B12" s="100" t="s">
        <v>434</v>
      </c>
      <c r="C12" s="101">
        <v>2.5000000000000001E-2</v>
      </c>
      <c r="D12" s="101">
        <v>2.5000000000000001E-2</v>
      </c>
      <c r="E12" s="101">
        <v>2.5000000000000001E-2</v>
      </c>
      <c r="F12" s="102">
        <v>2.5000000000000001E-2</v>
      </c>
    </row>
    <row r="13" spans="1:6" ht="20.25" customHeight="1" x14ac:dyDescent="0.25">
      <c r="A13" s="99" t="s">
        <v>435</v>
      </c>
      <c r="B13" s="100" t="s">
        <v>436</v>
      </c>
      <c r="C13" s="101">
        <v>0.03</v>
      </c>
      <c r="D13" s="101">
        <v>0.03</v>
      </c>
      <c r="E13" s="101">
        <v>0.03</v>
      </c>
      <c r="F13" s="102">
        <v>0.03</v>
      </c>
    </row>
    <row r="14" spans="1:6" ht="20.25" customHeight="1" x14ac:dyDescent="0.25">
      <c r="A14" s="99" t="s">
        <v>437</v>
      </c>
      <c r="B14" s="100" t="s">
        <v>438</v>
      </c>
      <c r="C14" s="101">
        <v>0.08</v>
      </c>
      <c r="D14" s="101">
        <v>0.08</v>
      </c>
      <c r="E14" s="101">
        <v>0.08</v>
      </c>
      <c r="F14" s="102">
        <v>0.08</v>
      </c>
    </row>
    <row r="15" spans="1:6" ht="20.25" customHeight="1" x14ac:dyDescent="0.25">
      <c r="A15" s="99" t="s">
        <v>439</v>
      </c>
      <c r="B15" s="100" t="s">
        <v>440</v>
      </c>
      <c r="C15" s="101">
        <v>0</v>
      </c>
      <c r="D15" s="101">
        <v>0</v>
      </c>
      <c r="E15" s="101">
        <v>0</v>
      </c>
      <c r="F15" s="102">
        <v>0</v>
      </c>
    </row>
    <row r="16" spans="1:6" ht="21" customHeight="1" x14ac:dyDescent="0.25">
      <c r="A16" s="103" t="s">
        <v>441</v>
      </c>
      <c r="B16" s="104" t="s">
        <v>442</v>
      </c>
      <c r="C16" s="105">
        <f>SUM(C7:C15)</f>
        <v>0.13700000000000001</v>
      </c>
      <c r="D16" s="105">
        <f t="shared" ref="D16:F16" si="0">SUM(D7:D15)</f>
        <v>0.13700000000000001</v>
      </c>
      <c r="E16" s="105">
        <f t="shared" si="0"/>
        <v>0.33700000000000002</v>
      </c>
      <c r="F16" s="106">
        <f t="shared" si="0"/>
        <v>0.33700000000000002</v>
      </c>
    </row>
    <row r="17" spans="1:6" ht="26.25" customHeight="1" x14ac:dyDescent="0.25">
      <c r="A17" s="314" t="s">
        <v>443</v>
      </c>
      <c r="B17" s="315"/>
      <c r="C17" s="315"/>
      <c r="D17" s="315"/>
      <c r="E17" s="315"/>
      <c r="F17" s="316"/>
    </row>
    <row r="18" spans="1:6" ht="21.75" customHeight="1" x14ac:dyDescent="0.25">
      <c r="A18" s="99" t="s">
        <v>444</v>
      </c>
      <c r="B18" s="107" t="s">
        <v>445</v>
      </c>
      <c r="C18" s="108">
        <v>0.1792</v>
      </c>
      <c r="D18" s="118" t="s">
        <v>446</v>
      </c>
      <c r="E18" s="108">
        <v>0.1792</v>
      </c>
      <c r="F18" s="119" t="s">
        <v>446</v>
      </c>
    </row>
    <row r="19" spans="1:6" ht="21.75" customHeight="1" x14ac:dyDescent="0.25">
      <c r="A19" s="99" t="s">
        <v>447</v>
      </c>
      <c r="B19" s="107" t="s">
        <v>448</v>
      </c>
      <c r="C19" s="108">
        <v>4.3099999999999999E-2</v>
      </c>
      <c r="D19" s="118" t="s">
        <v>446</v>
      </c>
      <c r="E19" s="108">
        <v>4.3099999999999999E-2</v>
      </c>
      <c r="F19" s="119" t="s">
        <v>446</v>
      </c>
    </row>
    <row r="20" spans="1:6" ht="21.75" customHeight="1" x14ac:dyDescent="0.25">
      <c r="A20" s="99" t="s">
        <v>449</v>
      </c>
      <c r="B20" s="107" t="s">
        <v>450</v>
      </c>
      <c r="C20" s="108">
        <v>8.6999999999999994E-3</v>
      </c>
      <c r="D20" s="108">
        <v>6.6E-3</v>
      </c>
      <c r="E20" s="108">
        <v>8.6999999999999994E-3</v>
      </c>
      <c r="F20" s="110">
        <v>6.6E-3</v>
      </c>
    </row>
    <row r="21" spans="1:6" ht="21.75" customHeight="1" x14ac:dyDescent="0.25">
      <c r="A21" s="99" t="s">
        <v>451</v>
      </c>
      <c r="B21" s="107" t="s">
        <v>452</v>
      </c>
      <c r="C21" s="108">
        <v>0.10970000000000001</v>
      </c>
      <c r="D21" s="108">
        <v>8.3299999999999999E-2</v>
      </c>
      <c r="E21" s="108">
        <v>0.10970000000000001</v>
      </c>
      <c r="F21" s="110">
        <v>8.3299999999999999E-2</v>
      </c>
    </row>
    <row r="22" spans="1:6" ht="21.75" customHeight="1" x14ac:dyDescent="0.25">
      <c r="A22" s="99" t="s">
        <v>453</v>
      </c>
      <c r="B22" s="107" t="s">
        <v>454</v>
      </c>
      <c r="C22" s="108">
        <v>6.9999999999999999E-4</v>
      </c>
      <c r="D22" s="108">
        <v>5.0000000000000001E-4</v>
      </c>
      <c r="E22" s="108">
        <v>6.9999999999999999E-4</v>
      </c>
      <c r="F22" s="110">
        <v>5.0000000000000001E-4</v>
      </c>
    </row>
    <row r="23" spans="1:6" ht="21.75" customHeight="1" x14ac:dyDescent="0.25">
      <c r="A23" s="99" t="s">
        <v>455</v>
      </c>
      <c r="B23" s="107" t="s">
        <v>456</v>
      </c>
      <c r="C23" s="108">
        <v>7.3000000000000001E-3</v>
      </c>
      <c r="D23" s="108">
        <v>5.5999999999999999E-3</v>
      </c>
      <c r="E23" s="108">
        <v>7.3000000000000001E-3</v>
      </c>
      <c r="F23" s="110">
        <v>5.5999999999999999E-3</v>
      </c>
    </row>
    <row r="24" spans="1:6" ht="21.75" customHeight="1" x14ac:dyDescent="0.25">
      <c r="A24" s="99" t="s">
        <v>457</v>
      </c>
      <c r="B24" s="107" t="s">
        <v>458</v>
      </c>
      <c r="C24" s="108">
        <v>1.38E-2</v>
      </c>
      <c r="D24" s="108" t="s">
        <v>446</v>
      </c>
      <c r="E24" s="108">
        <v>1.38E-2</v>
      </c>
      <c r="F24" s="110" t="s">
        <v>446</v>
      </c>
    </row>
    <row r="25" spans="1:6" ht="21.75" customHeight="1" x14ac:dyDescent="0.25">
      <c r="A25" s="99" t="s">
        <v>459</v>
      </c>
      <c r="B25" s="107" t="s">
        <v>460</v>
      </c>
      <c r="C25" s="108">
        <v>1.1000000000000001E-3</v>
      </c>
      <c r="D25" s="108">
        <v>8.0000000000000004E-4</v>
      </c>
      <c r="E25" s="108">
        <v>1.1000000000000001E-3</v>
      </c>
      <c r="F25" s="110">
        <v>8.0000000000000004E-4</v>
      </c>
    </row>
    <row r="26" spans="1:6" ht="21.75" customHeight="1" x14ac:dyDescent="0.25">
      <c r="A26" s="99" t="s">
        <v>461</v>
      </c>
      <c r="B26" s="107" t="s">
        <v>462</v>
      </c>
      <c r="C26" s="108">
        <v>0.1087</v>
      </c>
      <c r="D26" s="108">
        <v>8.2600000000000007E-2</v>
      </c>
      <c r="E26" s="108">
        <v>0.1087</v>
      </c>
      <c r="F26" s="110">
        <v>8.2600000000000007E-2</v>
      </c>
    </row>
    <row r="27" spans="1:6" ht="21.75" customHeight="1" x14ac:dyDescent="0.25">
      <c r="A27" s="99" t="s">
        <v>463</v>
      </c>
      <c r="B27" s="107" t="s">
        <v>464</v>
      </c>
      <c r="C27" s="108">
        <v>4.0000000000000002E-4</v>
      </c>
      <c r="D27" s="108">
        <v>2.9999999999999997E-4</v>
      </c>
      <c r="E27" s="108">
        <v>4.0000000000000002E-4</v>
      </c>
      <c r="F27" s="110">
        <v>2.9999999999999997E-4</v>
      </c>
    </row>
    <row r="28" spans="1:6" ht="21.75" customHeight="1" x14ac:dyDescent="0.25">
      <c r="A28" s="103" t="s">
        <v>465</v>
      </c>
      <c r="B28" s="104" t="s">
        <v>442</v>
      </c>
      <c r="C28" s="105">
        <f>SUM(C18:C27)</f>
        <v>0.47269999999999995</v>
      </c>
      <c r="D28" s="105">
        <f t="shared" ref="D28" si="1">SUM(D19:D27)</f>
        <v>0.1797</v>
      </c>
      <c r="E28" s="105">
        <f>SUM(E18:E27)</f>
        <v>0.47269999999999995</v>
      </c>
      <c r="F28" s="106">
        <f>SUM(F18:F27)</f>
        <v>0.1797</v>
      </c>
    </row>
    <row r="29" spans="1:6" ht="21.75" customHeight="1" x14ac:dyDescent="0.25">
      <c r="A29" s="314" t="s">
        <v>466</v>
      </c>
      <c r="B29" s="315"/>
      <c r="C29" s="315"/>
      <c r="D29" s="315"/>
      <c r="E29" s="315"/>
      <c r="F29" s="316"/>
    </row>
    <row r="30" spans="1:6" s="120" customFormat="1" ht="20.25" customHeight="1" x14ac:dyDescent="0.2">
      <c r="A30" s="99" t="s">
        <v>467</v>
      </c>
      <c r="B30" s="100" t="s">
        <v>468</v>
      </c>
      <c r="C30" s="108">
        <v>5.8099999999999999E-2</v>
      </c>
      <c r="D30" s="108">
        <v>4.41E-2</v>
      </c>
      <c r="E30" s="108">
        <v>5.8099999999999999E-2</v>
      </c>
      <c r="F30" s="110">
        <v>4.41E-2</v>
      </c>
    </row>
    <row r="31" spans="1:6" s="120" customFormat="1" ht="20.25" customHeight="1" x14ac:dyDescent="0.2">
      <c r="A31" s="99" t="s">
        <v>469</v>
      </c>
      <c r="B31" s="100" t="s">
        <v>470</v>
      </c>
      <c r="C31" s="108">
        <v>1.4E-3</v>
      </c>
      <c r="D31" s="108">
        <v>1E-3</v>
      </c>
      <c r="E31" s="108">
        <v>1.4E-3</v>
      </c>
      <c r="F31" s="110">
        <v>1E-3</v>
      </c>
    </row>
    <row r="32" spans="1:6" s="120" customFormat="1" ht="20.25" customHeight="1" x14ac:dyDescent="0.2">
      <c r="A32" s="99" t="s">
        <v>471</v>
      </c>
      <c r="B32" s="100" t="s">
        <v>472</v>
      </c>
      <c r="C32" s="108">
        <v>2.6800000000000001E-2</v>
      </c>
      <c r="D32" s="108">
        <v>2.0400000000000001E-2</v>
      </c>
      <c r="E32" s="108">
        <v>2.6800000000000001E-2</v>
      </c>
      <c r="F32" s="110">
        <v>2.0400000000000001E-2</v>
      </c>
    </row>
    <row r="33" spans="1:6" s="120" customFormat="1" ht="20.25" customHeight="1" x14ac:dyDescent="0.2">
      <c r="A33" s="99" t="s">
        <v>473</v>
      </c>
      <c r="B33" s="100" t="s">
        <v>474</v>
      </c>
      <c r="C33" s="108">
        <v>3.4099999999999998E-2</v>
      </c>
      <c r="D33" s="108">
        <v>2.5899999999999999E-2</v>
      </c>
      <c r="E33" s="108">
        <v>3.4099999999999998E-2</v>
      </c>
      <c r="F33" s="110">
        <v>2.5899999999999999E-2</v>
      </c>
    </row>
    <row r="34" spans="1:6" s="120" customFormat="1" ht="20.25" customHeight="1" x14ac:dyDescent="0.2">
      <c r="A34" s="99" t="s">
        <v>475</v>
      </c>
      <c r="B34" s="100" t="s">
        <v>476</v>
      </c>
      <c r="C34" s="108">
        <v>4.8999999999999998E-3</v>
      </c>
      <c r="D34" s="108">
        <v>3.7000000000000002E-3</v>
      </c>
      <c r="E34" s="108">
        <v>4.8999999999999998E-3</v>
      </c>
      <c r="F34" s="110">
        <v>3.7000000000000002E-3</v>
      </c>
    </row>
    <row r="35" spans="1:6" s="111" customFormat="1" ht="20.25" customHeight="1" x14ac:dyDescent="0.25">
      <c r="A35" s="103" t="s">
        <v>477</v>
      </c>
      <c r="B35" s="104" t="s">
        <v>442</v>
      </c>
      <c r="C35" s="105">
        <f>SUM(C30:C34)</f>
        <v>0.12529999999999999</v>
      </c>
      <c r="D35" s="105">
        <f t="shared" ref="D35:F35" si="2">SUM(D30:D34)</f>
        <v>9.5100000000000004E-2</v>
      </c>
      <c r="E35" s="105">
        <f t="shared" si="2"/>
        <v>0.12529999999999999</v>
      </c>
      <c r="F35" s="106">
        <f t="shared" si="2"/>
        <v>9.5100000000000004E-2</v>
      </c>
    </row>
    <row r="36" spans="1:6" ht="21.75" customHeight="1" x14ac:dyDescent="0.25">
      <c r="A36" s="314" t="s">
        <v>478</v>
      </c>
      <c r="B36" s="315"/>
      <c r="C36" s="315"/>
      <c r="D36" s="315"/>
      <c r="E36" s="315"/>
      <c r="F36" s="316"/>
    </row>
    <row r="37" spans="1:6" ht="33" customHeight="1" x14ac:dyDescent="0.25">
      <c r="A37" s="99" t="s">
        <v>479</v>
      </c>
      <c r="B37" s="100" t="s">
        <v>480</v>
      </c>
      <c r="C37" s="108">
        <v>8.3500000000000005E-2</v>
      </c>
      <c r="D37" s="108">
        <v>3.1600000000000003E-2</v>
      </c>
      <c r="E37" s="108">
        <v>8.3500000000000005E-2</v>
      </c>
      <c r="F37" s="110">
        <v>3.1600000000000003E-2</v>
      </c>
    </row>
    <row r="38" spans="1:6" ht="60" x14ac:dyDescent="0.25">
      <c r="A38" s="99" t="s">
        <v>481</v>
      </c>
      <c r="B38" s="112" t="s">
        <v>482</v>
      </c>
      <c r="C38" s="108">
        <v>4.8999999999999998E-3</v>
      </c>
      <c r="D38" s="108">
        <v>3.7000000000000002E-3</v>
      </c>
      <c r="E38" s="108">
        <v>4.8999999999999998E-3</v>
      </c>
      <c r="F38" s="110">
        <v>3.7000000000000002E-3</v>
      </c>
    </row>
    <row r="39" spans="1:6" s="115" customFormat="1" ht="29.25" customHeight="1" x14ac:dyDescent="0.2">
      <c r="A39" s="103" t="s">
        <v>483</v>
      </c>
      <c r="B39" s="104" t="s">
        <v>442</v>
      </c>
      <c r="C39" s="105">
        <f>SUM(C37:C38)</f>
        <v>8.8400000000000006E-2</v>
      </c>
      <c r="D39" s="105">
        <f t="shared" ref="D39:F39" si="3">SUM(D37:D38)</f>
        <v>3.5300000000000005E-2</v>
      </c>
      <c r="E39" s="105">
        <f t="shared" si="3"/>
        <v>8.8400000000000006E-2</v>
      </c>
      <c r="F39" s="106">
        <f t="shared" si="3"/>
        <v>3.5300000000000005E-2</v>
      </c>
    </row>
    <row r="40" spans="1:6" ht="27" customHeight="1" thickBot="1" x14ac:dyDescent="0.3">
      <c r="A40" s="317" t="s">
        <v>484</v>
      </c>
      <c r="B40" s="318"/>
      <c r="C40" s="121">
        <f>C16+C28+C35+C39</f>
        <v>0.82339999999999991</v>
      </c>
      <c r="D40" s="121">
        <f t="shared" ref="D40:F40" si="4">D16+D28+D35+D39</f>
        <v>0.4471</v>
      </c>
      <c r="E40" s="121">
        <f t="shared" si="4"/>
        <v>1.0233999999999999</v>
      </c>
      <c r="F40" s="122">
        <f t="shared" si="4"/>
        <v>0.64710000000000001</v>
      </c>
    </row>
  </sheetData>
  <mergeCells count="10">
    <mergeCell ref="A17:F17"/>
    <mergeCell ref="A29:F29"/>
    <mergeCell ref="A36:F36"/>
    <mergeCell ref="A40:B40"/>
    <mergeCell ref="A1:F1"/>
    <mergeCell ref="A3:A5"/>
    <mergeCell ref="B3:B5"/>
    <mergeCell ref="C3:D3"/>
    <mergeCell ref="E3:F3"/>
    <mergeCell ref="A6:F6"/>
  </mergeCells>
  <printOptions horizontalCentered="1"/>
  <pageMargins left="0.51181102362204722" right="0.51181102362204722" top="0.78740157480314965" bottom="0.78740157480314965" header="0.31496062992125984" footer="0.31496062992125984"/>
  <pageSetup paperSize="9" scale="83" orientation="portrait" r:id="rId1"/>
  <headerFooter>
    <oddHeader>&amp;C&amp;"Arial,Negrito"&amp;14ANEXO 5.1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130" zoomScaleNormal="130" zoomScaleSheetLayoutView="160" workbookViewId="0">
      <pane ySplit="4" topLeftCell="A5" activePane="bottomLeft" state="frozen"/>
      <selection pane="bottomLeft" activeCell="B17" sqref="B17"/>
    </sheetView>
  </sheetViews>
  <sheetFormatPr defaultRowHeight="12.75" x14ac:dyDescent="0.2"/>
  <cols>
    <col min="1" max="1" width="13.5" style="126" customWidth="1"/>
    <col min="2" max="2" width="36.375" style="126" customWidth="1"/>
    <col min="3" max="3" width="26.375" style="126" bestFit="1" customWidth="1"/>
    <col min="4" max="4" width="24.25" style="124" customWidth="1"/>
    <col min="5" max="5" width="10.125" style="126" bestFit="1" customWidth="1"/>
    <col min="6" max="246" width="9" style="126"/>
    <col min="247" max="247" width="13.5" style="126" customWidth="1"/>
    <col min="248" max="248" width="50.875" style="126" customWidth="1"/>
    <col min="249" max="249" width="7.25" style="126" customWidth="1"/>
    <col min="250" max="250" width="9.125" style="126" customWidth="1"/>
    <col min="251" max="251" width="12.875" style="126" bestFit="1" customWidth="1"/>
    <col min="252" max="252" width="16.5" style="126" bestFit="1" customWidth="1"/>
    <col min="253" max="253" width="22" style="126" customWidth="1"/>
    <col min="254" max="254" width="14.875" style="126" customWidth="1"/>
    <col min="255" max="255" width="13.75" style="126" customWidth="1"/>
    <col min="256" max="256" width="22.875" style="126" customWidth="1"/>
    <col min="257" max="257" width="79.5" style="126" customWidth="1"/>
    <col min="258" max="258" width="9" style="126"/>
    <col min="259" max="259" width="9.75" style="126" bestFit="1" customWidth="1"/>
    <col min="260" max="502" width="9" style="126"/>
    <col min="503" max="503" width="13.5" style="126" customWidth="1"/>
    <col min="504" max="504" width="50.875" style="126" customWidth="1"/>
    <col min="505" max="505" width="7.25" style="126" customWidth="1"/>
    <col min="506" max="506" width="9.125" style="126" customWidth="1"/>
    <col min="507" max="507" width="12.875" style="126" bestFit="1" customWidth="1"/>
    <col min="508" max="508" width="16.5" style="126" bestFit="1" customWidth="1"/>
    <col min="509" max="509" width="22" style="126" customWidth="1"/>
    <col min="510" max="510" width="14.875" style="126" customWidth="1"/>
    <col min="511" max="511" width="13.75" style="126" customWidth="1"/>
    <col min="512" max="512" width="22.875" style="126" customWidth="1"/>
    <col min="513" max="513" width="79.5" style="126" customWidth="1"/>
    <col min="514" max="514" width="9" style="126"/>
    <col min="515" max="515" width="9.75" style="126" bestFit="1" customWidth="1"/>
    <col min="516" max="758" width="9" style="126"/>
    <col min="759" max="759" width="13.5" style="126" customWidth="1"/>
    <col min="760" max="760" width="50.875" style="126" customWidth="1"/>
    <col min="761" max="761" width="7.25" style="126" customWidth="1"/>
    <col min="762" max="762" width="9.125" style="126" customWidth="1"/>
    <col min="763" max="763" width="12.875" style="126" bestFit="1" customWidth="1"/>
    <col min="764" max="764" width="16.5" style="126" bestFit="1" customWidth="1"/>
    <col min="765" max="765" width="22" style="126" customWidth="1"/>
    <col min="766" max="766" width="14.875" style="126" customWidth="1"/>
    <col min="767" max="767" width="13.75" style="126" customWidth="1"/>
    <col min="768" max="768" width="22.875" style="126" customWidth="1"/>
    <col min="769" max="769" width="79.5" style="126" customWidth="1"/>
    <col min="770" max="770" width="9" style="126"/>
    <col min="771" max="771" width="9.75" style="126" bestFit="1" customWidth="1"/>
    <col min="772" max="1014" width="9" style="126"/>
    <col min="1015" max="1015" width="13.5" style="126" customWidth="1"/>
    <col min="1016" max="1016" width="50.875" style="126" customWidth="1"/>
    <col min="1017" max="1017" width="7.25" style="126" customWidth="1"/>
    <col min="1018" max="1018" width="9.125" style="126" customWidth="1"/>
    <col min="1019" max="1019" width="12.875" style="126" bestFit="1" customWidth="1"/>
    <col min="1020" max="1020" width="16.5" style="126" bestFit="1" customWidth="1"/>
    <col min="1021" max="1021" width="22" style="126" customWidth="1"/>
    <col min="1022" max="1022" width="14.875" style="126" customWidth="1"/>
    <col min="1023" max="1023" width="13.75" style="126" customWidth="1"/>
    <col min="1024" max="1024" width="22.875" style="126" customWidth="1"/>
    <col min="1025" max="1025" width="79.5" style="126" customWidth="1"/>
    <col min="1026" max="1026" width="9" style="126"/>
    <col min="1027" max="1027" width="9.75" style="126" bestFit="1" customWidth="1"/>
    <col min="1028" max="1270" width="9" style="126"/>
    <col min="1271" max="1271" width="13.5" style="126" customWidth="1"/>
    <col min="1272" max="1272" width="50.875" style="126" customWidth="1"/>
    <col min="1273" max="1273" width="7.25" style="126" customWidth="1"/>
    <col min="1274" max="1274" width="9.125" style="126" customWidth="1"/>
    <col min="1275" max="1275" width="12.875" style="126" bestFit="1" customWidth="1"/>
    <col min="1276" max="1276" width="16.5" style="126" bestFit="1" customWidth="1"/>
    <col min="1277" max="1277" width="22" style="126" customWidth="1"/>
    <col min="1278" max="1278" width="14.875" style="126" customWidth="1"/>
    <col min="1279" max="1279" width="13.75" style="126" customWidth="1"/>
    <col min="1280" max="1280" width="22.875" style="126" customWidth="1"/>
    <col min="1281" max="1281" width="79.5" style="126" customWidth="1"/>
    <col min="1282" max="1282" width="9" style="126"/>
    <col min="1283" max="1283" width="9.75" style="126" bestFit="1" customWidth="1"/>
    <col min="1284" max="1526" width="9" style="126"/>
    <col min="1527" max="1527" width="13.5" style="126" customWidth="1"/>
    <col min="1528" max="1528" width="50.875" style="126" customWidth="1"/>
    <col min="1529" max="1529" width="7.25" style="126" customWidth="1"/>
    <col min="1530" max="1530" width="9.125" style="126" customWidth="1"/>
    <col min="1531" max="1531" width="12.875" style="126" bestFit="1" customWidth="1"/>
    <col min="1532" max="1532" width="16.5" style="126" bestFit="1" customWidth="1"/>
    <col min="1533" max="1533" width="22" style="126" customWidth="1"/>
    <col min="1534" max="1534" width="14.875" style="126" customWidth="1"/>
    <col min="1535" max="1535" width="13.75" style="126" customWidth="1"/>
    <col min="1536" max="1536" width="22.875" style="126" customWidth="1"/>
    <col min="1537" max="1537" width="79.5" style="126" customWidth="1"/>
    <col min="1538" max="1538" width="9" style="126"/>
    <col min="1539" max="1539" width="9.75" style="126" bestFit="1" customWidth="1"/>
    <col min="1540" max="1782" width="9" style="126"/>
    <col min="1783" max="1783" width="13.5" style="126" customWidth="1"/>
    <col min="1784" max="1784" width="50.875" style="126" customWidth="1"/>
    <col min="1785" max="1785" width="7.25" style="126" customWidth="1"/>
    <col min="1786" max="1786" width="9.125" style="126" customWidth="1"/>
    <col min="1787" max="1787" width="12.875" style="126" bestFit="1" customWidth="1"/>
    <col min="1788" max="1788" width="16.5" style="126" bestFit="1" customWidth="1"/>
    <col min="1789" max="1789" width="22" style="126" customWidth="1"/>
    <col min="1790" max="1790" width="14.875" style="126" customWidth="1"/>
    <col min="1791" max="1791" width="13.75" style="126" customWidth="1"/>
    <col min="1792" max="1792" width="22.875" style="126" customWidth="1"/>
    <col min="1793" max="1793" width="79.5" style="126" customWidth="1"/>
    <col min="1794" max="1794" width="9" style="126"/>
    <col min="1795" max="1795" width="9.75" style="126" bestFit="1" customWidth="1"/>
    <col min="1796" max="2038" width="9" style="126"/>
    <col min="2039" max="2039" width="13.5" style="126" customWidth="1"/>
    <col min="2040" max="2040" width="50.875" style="126" customWidth="1"/>
    <col min="2041" max="2041" width="7.25" style="126" customWidth="1"/>
    <col min="2042" max="2042" width="9.125" style="126" customWidth="1"/>
    <col min="2043" max="2043" width="12.875" style="126" bestFit="1" customWidth="1"/>
    <col min="2044" max="2044" width="16.5" style="126" bestFit="1" customWidth="1"/>
    <col min="2045" max="2045" width="22" style="126" customWidth="1"/>
    <col min="2046" max="2046" width="14.875" style="126" customWidth="1"/>
    <col min="2047" max="2047" width="13.75" style="126" customWidth="1"/>
    <col min="2048" max="2048" width="22.875" style="126" customWidth="1"/>
    <col min="2049" max="2049" width="79.5" style="126" customWidth="1"/>
    <col min="2050" max="2050" width="9" style="126"/>
    <col min="2051" max="2051" width="9.75" style="126" bestFit="1" customWidth="1"/>
    <col min="2052" max="2294" width="9" style="126"/>
    <col min="2295" max="2295" width="13.5" style="126" customWidth="1"/>
    <col min="2296" max="2296" width="50.875" style="126" customWidth="1"/>
    <col min="2297" max="2297" width="7.25" style="126" customWidth="1"/>
    <col min="2298" max="2298" width="9.125" style="126" customWidth="1"/>
    <col min="2299" max="2299" width="12.875" style="126" bestFit="1" customWidth="1"/>
    <col min="2300" max="2300" width="16.5" style="126" bestFit="1" customWidth="1"/>
    <col min="2301" max="2301" width="22" style="126" customWidth="1"/>
    <col min="2302" max="2302" width="14.875" style="126" customWidth="1"/>
    <col min="2303" max="2303" width="13.75" style="126" customWidth="1"/>
    <col min="2304" max="2304" width="22.875" style="126" customWidth="1"/>
    <col min="2305" max="2305" width="79.5" style="126" customWidth="1"/>
    <col min="2306" max="2306" width="9" style="126"/>
    <col min="2307" max="2307" width="9.75" style="126" bestFit="1" customWidth="1"/>
    <col min="2308" max="2550" width="9" style="126"/>
    <col min="2551" max="2551" width="13.5" style="126" customWidth="1"/>
    <col min="2552" max="2552" width="50.875" style="126" customWidth="1"/>
    <col min="2553" max="2553" width="7.25" style="126" customWidth="1"/>
    <col min="2554" max="2554" width="9.125" style="126" customWidth="1"/>
    <col min="2555" max="2555" width="12.875" style="126" bestFit="1" customWidth="1"/>
    <col min="2556" max="2556" width="16.5" style="126" bestFit="1" customWidth="1"/>
    <col min="2557" max="2557" width="22" style="126" customWidth="1"/>
    <col min="2558" max="2558" width="14.875" style="126" customWidth="1"/>
    <col min="2559" max="2559" width="13.75" style="126" customWidth="1"/>
    <col min="2560" max="2560" width="22.875" style="126" customWidth="1"/>
    <col min="2561" max="2561" width="79.5" style="126" customWidth="1"/>
    <col min="2562" max="2562" width="9" style="126"/>
    <col min="2563" max="2563" width="9.75" style="126" bestFit="1" customWidth="1"/>
    <col min="2564" max="2806" width="9" style="126"/>
    <col min="2807" max="2807" width="13.5" style="126" customWidth="1"/>
    <col min="2808" max="2808" width="50.875" style="126" customWidth="1"/>
    <col min="2809" max="2809" width="7.25" style="126" customWidth="1"/>
    <col min="2810" max="2810" width="9.125" style="126" customWidth="1"/>
    <col min="2811" max="2811" width="12.875" style="126" bestFit="1" customWidth="1"/>
    <col min="2812" max="2812" width="16.5" style="126" bestFit="1" customWidth="1"/>
    <col min="2813" max="2813" width="22" style="126" customWidth="1"/>
    <col min="2814" max="2814" width="14.875" style="126" customWidth="1"/>
    <col min="2815" max="2815" width="13.75" style="126" customWidth="1"/>
    <col min="2816" max="2816" width="22.875" style="126" customWidth="1"/>
    <col min="2817" max="2817" width="79.5" style="126" customWidth="1"/>
    <col min="2818" max="2818" width="9" style="126"/>
    <col min="2819" max="2819" width="9.75" style="126" bestFit="1" customWidth="1"/>
    <col min="2820" max="3062" width="9" style="126"/>
    <col min="3063" max="3063" width="13.5" style="126" customWidth="1"/>
    <col min="3064" max="3064" width="50.875" style="126" customWidth="1"/>
    <col min="3065" max="3065" width="7.25" style="126" customWidth="1"/>
    <col min="3066" max="3066" width="9.125" style="126" customWidth="1"/>
    <col min="3067" max="3067" width="12.875" style="126" bestFit="1" customWidth="1"/>
    <col min="3068" max="3068" width="16.5" style="126" bestFit="1" customWidth="1"/>
    <col min="3069" max="3069" width="22" style="126" customWidth="1"/>
    <col min="3070" max="3070" width="14.875" style="126" customWidth="1"/>
    <col min="3071" max="3071" width="13.75" style="126" customWidth="1"/>
    <col min="3072" max="3072" width="22.875" style="126" customWidth="1"/>
    <col min="3073" max="3073" width="79.5" style="126" customWidth="1"/>
    <col min="3074" max="3074" width="9" style="126"/>
    <col min="3075" max="3075" width="9.75" style="126" bestFit="1" customWidth="1"/>
    <col min="3076" max="3318" width="9" style="126"/>
    <col min="3319" max="3319" width="13.5" style="126" customWidth="1"/>
    <col min="3320" max="3320" width="50.875" style="126" customWidth="1"/>
    <col min="3321" max="3321" width="7.25" style="126" customWidth="1"/>
    <col min="3322" max="3322" width="9.125" style="126" customWidth="1"/>
    <col min="3323" max="3323" width="12.875" style="126" bestFit="1" customWidth="1"/>
    <col min="3324" max="3324" width="16.5" style="126" bestFit="1" customWidth="1"/>
    <col min="3325" max="3325" width="22" style="126" customWidth="1"/>
    <col min="3326" max="3326" width="14.875" style="126" customWidth="1"/>
    <col min="3327" max="3327" width="13.75" style="126" customWidth="1"/>
    <col min="3328" max="3328" width="22.875" style="126" customWidth="1"/>
    <col min="3329" max="3329" width="79.5" style="126" customWidth="1"/>
    <col min="3330" max="3330" width="9" style="126"/>
    <col min="3331" max="3331" width="9.75" style="126" bestFit="1" customWidth="1"/>
    <col min="3332" max="3574" width="9" style="126"/>
    <col min="3575" max="3575" width="13.5" style="126" customWidth="1"/>
    <col min="3576" max="3576" width="50.875" style="126" customWidth="1"/>
    <col min="3577" max="3577" width="7.25" style="126" customWidth="1"/>
    <col min="3578" max="3578" width="9.125" style="126" customWidth="1"/>
    <col min="3579" max="3579" width="12.875" style="126" bestFit="1" customWidth="1"/>
    <col min="3580" max="3580" width="16.5" style="126" bestFit="1" customWidth="1"/>
    <col min="3581" max="3581" width="22" style="126" customWidth="1"/>
    <col min="3582" max="3582" width="14.875" style="126" customWidth="1"/>
    <col min="3583" max="3583" width="13.75" style="126" customWidth="1"/>
    <col min="3584" max="3584" width="22.875" style="126" customWidth="1"/>
    <col min="3585" max="3585" width="79.5" style="126" customWidth="1"/>
    <col min="3586" max="3586" width="9" style="126"/>
    <col min="3587" max="3587" width="9.75" style="126" bestFit="1" customWidth="1"/>
    <col min="3588" max="3830" width="9" style="126"/>
    <col min="3831" max="3831" width="13.5" style="126" customWidth="1"/>
    <col min="3832" max="3832" width="50.875" style="126" customWidth="1"/>
    <col min="3833" max="3833" width="7.25" style="126" customWidth="1"/>
    <col min="3834" max="3834" width="9.125" style="126" customWidth="1"/>
    <col min="3835" max="3835" width="12.875" style="126" bestFit="1" customWidth="1"/>
    <col min="3836" max="3836" width="16.5" style="126" bestFit="1" customWidth="1"/>
    <col min="3837" max="3837" width="22" style="126" customWidth="1"/>
    <col min="3838" max="3838" width="14.875" style="126" customWidth="1"/>
    <col min="3839" max="3839" width="13.75" style="126" customWidth="1"/>
    <col min="3840" max="3840" width="22.875" style="126" customWidth="1"/>
    <col min="3841" max="3841" width="79.5" style="126" customWidth="1"/>
    <col min="3842" max="3842" width="9" style="126"/>
    <col min="3843" max="3843" width="9.75" style="126" bestFit="1" customWidth="1"/>
    <col min="3844" max="4086" width="9" style="126"/>
    <col min="4087" max="4087" width="13.5" style="126" customWidth="1"/>
    <col min="4088" max="4088" width="50.875" style="126" customWidth="1"/>
    <col min="4089" max="4089" width="7.25" style="126" customWidth="1"/>
    <col min="4090" max="4090" width="9.125" style="126" customWidth="1"/>
    <col min="4091" max="4091" width="12.875" style="126" bestFit="1" customWidth="1"/>
    <col min="4092" max="4092" width="16.5" style="126" bestFit="1" customWidth="1"/>
    <col min="4093" max="4093" width="22" style="126" customWidth="1"/>
    <col min="4094" max="4094" width="14.875" style="126" customWidth="1"/>
    <col min="4095" max="4095" width="13.75" style="126" customWidth="1"/>
    <col min="4096" max="4096" width="22.875" style="126" customWidth="1"/>
    <col min="4097" max="4097" width="79.5" style="126" customWidth="1"/>
    <col min="4098" max="4098" width="9" style="126"/>
    <col min="4099" max="4099" width="9.75" style="126" bestFit="1" customWidth="1"/>
    <col min="4100" max="4342" width="9" style="126"/>
    <col min="4343" max="4343" width="13.5" style="126" customWidth="1"/>
    <col min="4344" max="4344" width="50.875" style="126" customWidth="1"/>
    <col min="4345" max="4345" width="7.25" style="126" customWidth="1"/>
    <col min="4346" max="4346" width="9.125" style="126" customWidth="1"/>
    <col min="4347" max="4347" width="12.875" style="126" bestFit="1" customWidth="1"/>
    <col min="4348" max="4348" width="16.5" style="126" bestFit="1" customWidth="1"/>
    <col min="4349" max="4349" width="22" style="126" customWidth="1"/>
    <col min="4350" max="4350" width="14.875" style="126" customWidth="1"/>
    <col min="4351" max="4351" width="13.75" style="126" customWidth="1"/>
    <col min="4352" max="4352" width="22.875" style="126" customWidth="1"/>
    <col min="4353" max="4353" width="79.5" style="126" customWidth="1"/>
    <col min="4354" max="4354" width="9" style="126"/>
    <col min="4355" max="4355" width="9.75" style="126" bestFit="1" customWidth="1"/>
    <col min="4356" max="4598" width="9" style="126"/>
    <col min="4599" max="4599" width="13.5" style="126" customWidth="1"/>
    <col min="4600" max="4600" width="50.875" style="126" customWidth="1"/>
    <col min="4601" max="4601" width="7.25" style="126" customWidth="1"/>
    <col min="4602" max="4602" width="9.125" style="126" customWidth="1"/>
    <col min="4603" max="4603" width="12.875" style="126" bestFit="1" customWidth="1"/>
    <col min="4604" max="4604" width="16.5" style="126" bestFit="1" customWidth="1"/>
    <col min="4605" max="4605" width="22" style="126" customWidth="1"/>
    <col min="4606" max="4606" width="14.875" style="126" customWidth="1"/>
    <col min="4607" max="4607" width="13.75" style="126" customWidth="1"/>
    <col min="4608" max="4608" width="22.875" style="126" customWidth="1"/>
    <col min="4609" max="4609" width="79.5" style="126" customWidth="1"/>
    <col min="4610" max="4610" width="9" style="126"/>
    <col min="4611" max="4611" width="9.75" style="126" bestFit="1" customWidth="1"/>
    <col min="4612" max="4854" width="9" style="126"/>
    <col min="4855" max="4855" width="13.5" style="126" customWidth="1"/>
    <col min="4856" max="4856" width="50.875" style="126" customWidth="1"/>
    <col min="4857" max="4857" width="7.25" style="126" customWidth="1"/>
    <col min="4858" max="4858" width="9.125" style="126" customWidth="1"/>
    <col min="4859" max="4859" width="12.875" style="126" bestFit="1" customWidth="1"/>
    <col min="4860" max="4860" width="16.5" style="126" bestFit="1" customWidth="1"/>
    <col min="4861" max="4861" width="22" style="126" customWidth="1"/>
    <col min="4862" max="4862" width="14.875" style="126" customWidth="1"/>
    <col min="4863" max="4863" width="13.75" style="126" customWidth="1"/>
    <col min="4864" max="4864" width="22.875" style="126" customWidth="1"/>
    <col min="4865" max="4865" width="79.5" style="126" customWidth="1"/>
    <col min="4866" max="4866" width="9" style="126"/>
    <col min="4867" max="4867" width="9.75" style="126" bestFit="1" customWidth="1"/>
    <col min="4868" max="5110" width="9" style="126"/>
    <col min="5111" max="5111" width="13.5" style="126" customWidth="1"/>
    <col min="5112" max="5112" width="50.875" style="126" customWidth="1"/>
    <col min="5113" max="5113" width="7.25" style="126" customWidth="1"/>
    <col min="5114" max="5114" width="9.125" style="126" customWidth="1"/>
    <col min="5115" max="5115" width="12.875" style="126" bestFit="1" customWidth="1"/>
    <col min="5116" max="5116" width="16.5" style="126" bestFit="1" customWidth="1"/>
    <col min="5117" max="5117" width="22" style="126" customWidth="1"/>
    <col min="5118" max="5118" width="14.875" style="126" customWidth="1"/>
    <col min="5119" max="5119" width="13.75" style="126" customWidth="1"/>
    <col min="5120" max="5120" width="22.875" style="126" customWidth="1"/>
    <col min="5121" max="5121" width="79.5" style="126" customWidth="1"/>
    <col min="5122" max="5122" width="9" style="126"/>
    <col min="5123" max="5123" width="9.75" style="126" bestFit="1" customWidth="1"/>
    <col min="5124" max="5366" width="9" style="126"/>
    <col min="5367" max="5367" width="13.5" style="126" customWidth="1"/>
    <col min="5368" max="5368" width="50.875" style="126" customWidth="1"/>
    <col min="5369" max="5369" width="7.25" style="126" customWidth="1"/>
    <col min="5370" max="5370" width="9.125" style="126" customWidth="1"/>
    <col min="5371" max="5371" width="12.875" style="126" bestFit="1" customWidth="1"/>
    <col min="5372" max="5372" width="16.5" style="126" bestFit="1" customWidth="1"/>
    <col min="5373" max="5373" width="22" style="126" customWidth="1"/>
    <col min="5374" max="5374" width="14.875" style="126" customWidth="1"/>
    <col min="5375" max="5375" width="13.75" style="126" customWidth="1"/>
    <col min="5376" max="5376" width="22.875" style="126" customWidth="1"/>
    <col min="5377" max="5377" width="79.5" style="126" customWidth="1"/>
    <col min="5378" max="5378" width="9" style="126"/>
    <col min="5379" max="5379" width="9.75" style="126" bestFit="1" customWidth="1"/>
    <col min="5380" max="5622" width="9" style="126"/>
    <col min="5623" max="5623" width="13.5" style="126" customWidth="1"/>
    <col min="5624" max="5624" width="50.875" style="126" customWidth="1"/>
    <col min="5625" max="5625" width="7.25" style="126" customWidth="1"/>
    <col min="5626" max="5626" width="9.125" style="126" customWidth="1"/>
    <col min="5627" max="5627" width="12.875" style="126" bestFit="1" customWidth="1"/>
    <col min="5628" max="5628" width="16.5" style="126" bestFit="1" customWidth="1"/>
    <col min="5629" max="5629" width="22" style="126" customWidth="1"/>
    <col min="5630" max="5630" width="14.875" style="126" customWidth="1"/>
    <col min="5631" max="5631" width="13.75" style="126" customWidth="1"/>
    <col min="5632" max="5632" width="22.875" style="126" customWidth="1"/>
    <col min="5633" max="5633" width="79.5" style="126" customWidth="1"/>
    <col min="5634" max="5634" width="9" style="126"/>
    <col min="5635" max="5635" width="9.75" style="126" bestFit="1" customWidth="1"/>
    <col min="5636" max="5878" width="9" style="126"/>
    <col min="5879" max="5879" width="13.5" style="126" customWidth="1"/>
    <col min="5880" max="5880" width="50.875" style="126" customWidth="1"/>
    <col min="5881" max="5881" width="7.25" style="126" customWidth="1"/>
    <col min="5882" max="5882" width="9.125" style="126" customWidth="1"/>
    <col min="5883" max="5883" width="12.875" style="126" bestFit="1" customWidth="1"/>
    <col min="5884" max="5884" width="16.5" style="126" bestFit="1" customWidth="1"/>
    <col min="5885" max="5885" width="22" style="126" customWidth="1"/>
    <col min="5886" max="5886" width="14.875" style="126" customWidth="1"/>
    <col min="5887" max="5887" width="13.75" style="126" customWidth="1"/>
    <col min="5888" max="5888" width="22.875" style="126" customWidth="1"/>
    <col min="5889" max="5889" width="79.5" style="126" customWidth="1"/>
    <col min="5890" max="5890" width="9" style="126"/>
    <col min="5891" max="5891" width="9.75" style="126" bestFit="1" customWidth="1"/>
    <col min="5892" max="6134" width="9" style="126"/>
    <col min="6135" max="6135" width="13.5" style="126" customWidth="1"/>
    <col min="6136" max="6136" width="50.875" style="126" customWidth="1"/>
    <col min="6137" max="6137" width="7.25" style="126" customWidth="1"/>
    <col min="6138" max="6138" width="9.125" style="126" customWidth="1"/>
    <col min="6139" max="6139" width="12.875" style="126" bestFit="1" customWidth="1"/>
    <col min="6140" max="6140" width="16.5" style="126" bestFit="1" customWidth="1"/>
    <col min="6141" max="6141" width="22" style="126" customWidth="1"/>
    <col min="6142" max="6142" width="14.875" style="126" customWidth="1"/>
    <col min="6143" max="6143" width="13.75" style="126" customWidth="1"/>
    <col min="6144" max="6144" width="22.875" style="126" customWidth="1"/>
    <col min="6145" max="6145" width="79.5" style="126" customWidth="1"/>
    <col min="6146" max="6146" width="9" style="126"/>
    <col min="6147" max="6147" width="9.75" style="126" bestFit="1" customWidth="1"/>
    <col min="6148" max="6390" width="9" style="126"/>
    <col min="6391" max="6391" width="13.5" style="126" customWidth="1"/>
    <col min="6392" max="6392" width="50.875" style="126" customWidth="1"/>
    <col min="6393" max="6393" width="7.25" style="126" customWidth="1"/>
    <col min="6394" max="6394" width="9.125" style="126" customWidth="1"/>
    <col min="6395" max="6395" width="12.875" style="126" bestFit="1" customWidth="1"/>
    <col min="6396" max="6396" width="16.5" style="126" bestFit="1" customWidth="1"/>
    <col min="6397" max="6397" width="22" style="126" customWidth="1"/>
    <col min="6398" max="6398" width="14.875" style="126" customWidth="1"/>
    <col min="6399" max="6399" width="13.75" style="126" customWidth="1"/>
    <col min="6400" max="6400" width="22.875" style="126" customWidth="1"/>
    <col min="6401" max="6401" width="79.5" style="126" customWidth="1"/>
    <col min="6402" max="6402" width="9" style="126"/>
    <col min="6403" max="6403" width="9.75" style="126" bestFit="1" customWidth="1"/>
    <col min="6404" max="6646" width="9" style="126"/>
    <col min="6647" max="6647" width="13.5" style="126" customWidth="1"/>
    <col min="6648" max="6648" width="50.875" style="126" customWidth="1"/>
    <col min="6649" max="6649" width="7.25" style="126" customWidth="1"/>
    <col min="6650" max="6650" width="9.125" style="126" customWidth="1"/>
    <col min="6651" max="6651" width="12.875" style="126" bestFit="1" customWidth="1"/>
    <col min="6652" max="6652" width="16.5" style="126" bestFit="1" customWidth="1"/>
    <col min="6653" max="6653" width="22" style="126" customWidth="1"/>
    <col min="6654" max="6654" width="14.875" style="126" customWidth="1"/>
    <col min="6655" max="6655" width="13.75" style="126" customWidth="1"/>
    <col min="6656" max="6656" width="22.875" style="126" customWidth="1"/>
    <col min="6657" max="6657" width="79.5" style="126" customWidth="1"/>
    <col min="6658" max="6658" width="9" style="126"/>
    <col min="6659" max="6659" width="9.75" style="126" bestFit="1" customWidth="1"/>
    <col min="6660" max="6902" width="9" style="126"/>
    <col min="6903" max="6903" width="13.5" style="126" customWidth="1"/>
    <col min="6904" max="6904" width="50.875" style="126" customWidth="1"/>
    <col min="6905" max="6905" width="7.25" style="126" customWidth="1"/>
    <col min="6906" max="6906" width="9.125" style="126" customWidth="1"/>
    <col min="6907" max="6907" width="12.875" style="126" bestFit="1" customWidth="1"/>
    <col min="6908" max="6908" width="16.5" style="126" bestFit="1" customWidth="1"/>
    <col min="6909" max="6909" width="22" style="126" customWidth="1"/>
    <col min="6910" max="6910" width="14.875" style="126" customWidth="1"/>
    <col min="6911" max="6911" width="13.75" style="126" customWidth="1"/>
    <col min="6912" max="6912" width="22.875" style="126" customWidth="1"/>
    <col min="6913" max="6913" width="79.5" style="126" customWidth="1"/>
    <col min="6914" max="6914" width="9" style="126"/>
    <col min="6915" max="6915" width="9.75" style="126" bestFit="1" customWidth="1"/>
    <col min="6916" max="7158" width="9" style="126"/>
    <col min="7159" max="7159" width="13.5" style="126" customWidth="1"/>
    <col min="7160" max="7160" width="50.875" style="126" customWidth="1"/>
    <col min="7161" max="7161" width="7.25" style="126" customWidth="1"/>
    <col min="7162" max="7162" width="9.125" style="126" customWidth="1"/>
    <col min="7163" max="7163" width="12.875" style="126" bestFit="1" customWidth="1"/>
    <col min="7164" max="7164" width="16.5" style="126" bestFit="1" customWidth="1"/>
    <col min="7165" max="7165" width="22" style="126" customWidth="1"/>
    <col min="7166" max="7166" width="14.875" style="126" customWidth="1"/>
    <col min="7167" max="7167" width="13.75" style="126" customWidth="1"/>
    <col min="7168" max="7168" width="22.875" style="126" customWidth="1"/>
    <col min="7169" max="7169" width="79.5" style="126" customWidth="1"/>
    <col min="7170" max="7170" width="9" style="126"/>
    <col min="7171" max="7171" width="9.75" style="126" bestFit="1" customWidth="1"/>
    <col min="7172" max="7414" width="9" style="126"/>
    <col min="7415" max="7415" width="13.5" style="126" customWidth="1"/>
    <col min="7416" max="7416" width="50.875" style="126" customWidth="1"/>
    <col min="7417" max="7417" width="7.25" style="126" customWidth="1"/>
    <col min="7418" max="7418" width="9.125" style="126" customWidth="1"/>
    <col min="7419" max="7419" width="12.875" style="126" bestFit="1" customWidth="1"/>
    <col min="7420" max="7420" width="16.5" style="126" bestFit="1" customWidth="1"/>
    <col min="7421" max="7421" width="22" style="126" customWidth="1"/>
    <col min="7422" max="7422" width="14.875" style="126" customWidth="1"/>
    <col min="7423" max="7423" width="13.75" style="126" customWidth="1"/>
    <col min="7424" max="7424" width="22.875" style="126" customWidth="1"/>
    <col min="7425" max="7425" width="79.5" style="126" customWidth="1"/>
    <col min="7426" max="7426" width="9" style="126"/>
    <col min="7427" max="7427" width="9.75" style="126" bestFit="1" customWidth="1"/>
    <col min="7428" max="7670" width="9" style="126"/>
    <col min="7671" max="7671" width="13.5" style="126" customWidth="1"/>
    <col min="7672" max="7672" width="50.875" style="126" customWidth="1"/>
    <col min="7673" max="7673" width="7.25" style="126" customWidth="1"/>
    <col min="7674" max="7674" width="9.125" style="126" customWidth="1"/>
    <col min="7675" max="7675" width="12.875" style="126" bestFit="1" customWidth="1"/>
    <col min="7676" max="7676" width="16.5" style="126" bestFit="1" customWidth="1"/>
    <col min="7677" max="7677" width="22" style="126" customWidth="1"/>
    <col min="7678" max="7678" width="14.875" style="126" customWidth="1"/>
    <col min="7679" max="7679" width="13.75" style="126" customWidth="1"/>
    <col min="7680" max="7680" width="22.875" style="126" customWidth="1"/>
    <col min="7681" max="7681" width="79.5" style="126" customWidth="1"/>
    <col min="7682" max="7682" width="9" style="126"/>
    <col min="7683" max="7683" width="9.75" style="126" bestFit="1" customWidth="1"/>
    <col min="7684" max="7926" width="9" style="126"/>
    <col min="7927" max="7927" width="13.5" style="126" customWidth="1"/>
    <col min="7928" max="7928" width="50.875" style="126" customWidth="1"/>
    <col min="7929" max="7929" width="7.25" style="126" customWidth="1"/>
    <col min="7930" max="7930" width="9.125" style="126" customWidth="1"/>
    <col min="7931" max="7931" width="12.875" style="126" bestFit="1" customWidth="1"/>
    <col min="7932" max="7932" width="16.5" style="126" bestFit="1" customWidth="1"/>
    <col min="7933" max="7933" width="22" style="126" customWidth="1"/>
    <col min="7934" max="7934" width="14.875" style="126" customWidth="1"/>
    <col min="7935" max="7935" width="13.75" style="126" customWidth="1"/>
    <col min="7936" max="7936" width="22.875" style="126" customWidth="1"/>
    <col min="7937" max="7937" width="79.5" style="126" customWidth="1"/>
    <col min="7938" max="7938" width="9" style="126"/>
    <col min="7939" max="7939" width="9.75" style="126" bestFit="1" customWidth="1"/>
    <col min="7940" max="8182" width="9" style="126"/>
    <col min="8183" max="8183" width="13.5" style="126" customWidth="1"/>
    <col min="8184" max="8184" width="50.875" style="126" customWidth="1"/>
    <col min="8185" max="8185" width="7.25" style="126" customWidth="1"/>
    <col min="8186" max="8186" width="9.125" style="126" customWidth="1"/>
    <col min="8187" max="8187" width="12.875" style="126" bestFit="1" customWidth="1"/>
    <col min="8188" max="8188" width="16.5" style="126" bestFit="1" customWidth="1"/>
    <col min="8189" max="8189" width="22" style="126" customWidth="1"/>
    <col min="8190" max="8190" width="14.875" style="126" customWidth="1"/>
    <col min="8191" max="8191" width="13.75" style="126" customWidth="1"/>
    <col min="8192" max="8192" width="22.875" style="126" customWidth="1"/>
    <col min="8193" max="8193" width="79.5" style="126" customWidth="1"/>
    <col min="8194" max="8194" width="9" style="126"/>
    <col min="8195" max="8195" width="9.75" style="126" bestFit="1" customWidth="1"/>
    <col min="8196" max="8438" width="9" style="126"/>
    <col min="8439" max="8439" width="13.5" style="126" customWidth="1"/>
    <col min="8440" max="8440" width="50.875" style="126" customWidth="1"/>
    <col min="8441" max="8441" width="7.25" style="126" customWidth="1"/>
    <col min="8442" max="8442" width="9.125" style="126" customWidth="1"/>
    <col min="8443" max="8443" width="12.875" style="126" bestFit="1" customWidth="1"/>
    <col min="8444" max="8444" width="16.5" style="126" bestFit="1" customWidth="1"/>
    <col min="8445" max="8445" width="22" style="126" customWidth="1"/>
    <col min="8446" max="8446" width="14.875" style="126" customWidth="1"/>
    <col min="8447" max="8447" width="13.75" style="126" customWidth="1"/>
    <col min="8448" max="8448" width="22.875" style="126" customWidth="1"/>
    <col min="8449" max="8449" width="79.5" style="126" customWidth="1"/>
    <col min="8450" max="8450" width="9" style="126"/>
    <col min="8451" max="8451" width="9.75" style="126" bestFit="1" customWidth="1"/>
    <col min="8452" max="8694" width="9" style="126"/>
    <col min="8695" max="8695" width="13.5" style="126" customWidth="1"/>
    <col min="8696" max="8696" width="50.875" style="126" customWidth="1"/>
    <col min="8697" max="8697" width="7.25" style="126" customWidth="1"/>
    <col min="8698" max="8698" width="9.125" style="126" customWidth="1"/>
    <col min="8699" max="8699" width="12.875" style="126" bestFit="1" customWidth="1"/>
    <col min="8700" max="8700" width="16.5" style="126" bestFit="1" customWidth="1"/>
    <col min="8701" max="8701" width="22" style="126" customWidth="1"/>
    <col min="8702" max="8702" width="14.875" style="126" customWidth="1"/>
    <col min="8703" max="8703" width="13.75" style="126" customWidth="1"/>
    <col min="8704" max="8704" width="22.875" style="126" customWidth="1"/>
    <col min="8705" max="8705" width="79.5" style="126" customWidth="1"/>
    <col min="8706" max="8706" width="9" style="126"/>
    <col min="8707" max="8707" width="9.75" style="126" bestFit="1" customWidth="1"/>
    <col min="8708" max="8950" width="9" style="126"/>
    <col min="8951" max="8951" width="13.5" style="126" customWidth="1"/>
    <col min="8952" max="8952" width="50.875" style="126" customWidth="1"/>
    <col min="8953" max="8953" width="7.25" style="126" customWidth="1"/>
    <col min="8954" max="8954" width="9.125" style="126" customWidth="1"/>
    <col min="8955" max="8955" width="12.875" style="126" bestFit="1" customWidth="1"/>
    <col min="8956" max="8956" width="16.5" style="126" bestFit="1" customWidth="1"/>
    <col min="8957" max="8957" width="22" style="126" customWidth="1"/>
    <col min="8958" max="8958" width="14.875" style="126" customWidth="1"/>
    <col min="8959" max="8959" width="13.75" style="126" customWidth="1"/>
    <col min="8960" max="8960" width="22.875" style="126" customWidth="1"/>
    <col min="8961" max="8961" width="79.5" style="126" customWidth="1"/>
    <col min="8962" max="8962" width="9" style="126"/>
    <col min="8963" max="8963" width="9.75" style="126" bestFit="1" customWidth="1"/>
    <col min="8964" max="9206" width="9" style="126"/>
    <col min="9207" max="9207" width="13.5" style="126" customWidth="1"/>
    <col min="9208" max="9208" width="50.875" style="126" customWidth="1"/>
    <col min="9209" max="9209" width="7.25" style="126" customWidth="1"/>
    <col min="9210" max="9210" width="9.125" style="126" customWidth="1"/>
    <col min="9211" max="9211" width="12.875" style="126" bestFit="1" customWidth="1"/>
    <col min="9212" max="9212" width="16.5" style="126" bestFit="1" customWidth="1"/>
    <col min="9213" max="9213" width="22" style="126" customWidth="1"/>
    <col min="9214" max="9214" width="14.875" style="126" customWidth="1"/>
    <col min="9215" max="9215" width="13.75" style="126" customWidth="1"/>
    <col min="9216" max="9216" width="22.875" style="126" customWidth="1"/>
    <col min="9217" max="9217" width="79.5" style="126" customWidth="1"/>
    <col min="9218" max="9218" width="9" style="126"/>
    <col min="9219" max="9219" width="9.75" style="126" bestFit="1" customWidth="1"/>
    <col min="9220" max="9462" width="9" style="126"/>
    <col min="9463" max="9463" width="13.5" style="126" customWidth="1"/>
    <col min="9464" max="9464" width="50.875" style="126" customWidth="1"/>
    <col min="9465" max="9465" width="7.25" style="126" customWidth="1"/>
    <col min="9466" max="9466" width="9.125" style="126" customWidth="1"/>
    <col min="9467" max="9467" width="12.875" style="126" bestFit="1" customWidth="1"/>
    <col min="9468" max="9468" width="16.5" style="126" bestFit="1" customWidth="1"/>
    <col min="9469" max="9469" width="22" style="126" customWidth="1"/>
    <col min="9470" max="9470" width="14.875" style="126" customWidth="1"/>
    <col min="9471" max="9471" width="13.75" style="126" customWidth="1"/>
    <col min="9472" max="9472" width="22.875" style="126" customWidth="1"/>
    <col min="9473" max="9473" width="79.5" style="126" customWidth="1"/>
    <col min="9474" max="9474" width="9" style="126"/>
    <col min="9475" max="9475" width="9.75" style="126" bestFit="1" customWidth="1"/>
    <col min="9476" max="9718" width="9" style="126"/>
    <col min="9719" max="9719" width="13.5" style="126" customWidth="1"/>
    <col min="9720" max="9720" width="50.875" style="126" customWidth="1"/>
    <col min="9721" max="9721" width="7.25" style="126" customWidth="1"/>
    <col min="9722" max="9722" width="9.125" style="126" customWidth="1"/>
    <col min="9723" max="9723" width="12.875" style="126" bestFit="1" customWidth="1"/>
    <col min="9724" max="9724" width="16.5" style="126" bestFit="1" customWidth="1"/>
    <col min="9725" max="9725" width="22" style="126" customWidth="1"/>
    <col min="9726" max="9726" width="14.875" style="126" customWidth="1"/>
    <col min="9727" max="9727" width="13.75" style="126" customWidth="1"/>
    <col min="9728" max="9728" width="22.875" style="126" customWidth="1"/>
    <col min="9729" max="9729" width="79.5" style="126" customWidth="1"/>
    <col min="9730" max="9730" width="9" style="126"/>
    <col min="9731" max="9731" width="9.75" style="126" bestFit="1" customWidth="1"/>
    <col min="9732" max="9974" width="9" style="126"/>
    <col min="9975" max="9975" width="13.5" style="126" customWidth="1"/>
    <col min="9976" max="9976" width="50.875" style="126" customWidth="1"/>
    <col min="9977" max="9977" width="7.25" style="126" customWidth="1"/>
    <col min="9978" max="9978" width="9.125" style="126" customWidth="1"/>
    <col min="9979" max="9979" width="12.875" style="126" bestFit="1" customWidth="1"/>
    <col min="9980" max="9980" width="16.5" style="126" bestFit="1" customWidth="1"/>
    <col min="9981" max="9981" width="22" style="126" customWidth="1"/>
    <col min="9982" max="9982" width="14.875" style="126" customWidth="1"/>
    <col min="9983" max="9983" width="13.75" style="126" customWidth="1"/>
    <col min="9984" max="9984" width="22.875" style="126" customWidth="1"/>
    <col min="9985" max="9985" width="79.5" style="126" customWidth="1"/>
    <col min="9986" max="9986" width="9" style="126"/>
    <col min="9987" max="9987" width="9.75" style="126" bestFit="1" customWidth="1"/>
    <col min="9988" max="10230" width="9" style="126"/>
    <col min="10231" max="10231" width="13.5" style="126" customWidth="1"/>
    <col min="10232" max="10232" width="50.875" style="126" customWidth="1"/>
    <col min="10233" max="10233" width="7.25" style="126" customWidth="1"/>
    <col min="10234" max="10234" width="9.125" style="126" customWidth="1"/>
    <col min="10235" max="10235" width="12.875" style="126" bestFit="1" customWidth="1"/>
    <col min="10236" max="10236" width="16.5" style="126" bestFit="1" customWidth="1"/>
    <col min="10237" max="10237" width="22" style="126" customWidth="1"/>
    <col min="10238" max="10238" width="14.875" style="126" customWidth="1"/>
    <col min="10239" max="10239" width="13.75" style="126" customWidth="1"/>
    <col min="10240" max="10240" width="22.875" style="126" customWidth="1"/>
    <col min="10241" max="10241" width="79.5" style="126" customWidth="1"/>
    <col min="10242" max="10242" width="9" style="126"/>
    <col min="10243" max="10243" width="9.75" style="126" bestFit="1" customWidth="1"/>
    <col min="10244" max="10486" width="9" style="126"/>
    <col min="10487" max="10487" width="13.5" style="126" customWidth="1"/>
    <col min="10488" max="10488" width="50.875" style="126" customWidth="1"/>
    <col min="10489" max="10489" width="7.25" style="126" customWidth="1"/>
    <col min="10490" max="10490" width="9.125" style="126" customWidth="1"/>
    <col min="10491" max="10491" width="12.875" style="126" bestFit="1" customWidth="1"/>
    <col min="10492" max="10492" width="16.5" style="126" bestFit="1" customWidth="1"/>
    <col min="10493" max="10493" width="22" style="126" customWidth="1"/>
    <col min="10494" max="10494" width="14.875" style="126" customWidth="1"/>
    <col min="10495" max="10495" width="13.75" style="126" customWidth="1"/>
    <col min="10496" max="10496" width="22.875" style="126" customWidth="1"/>
    <col min="10497" max="10497" width="79.5" style="126" customWidth="1"/>
    <col min="10498" max="10498" width="9" style="126"/>
    <col min="10499" max="10499" width="9.75" style="126" bestFit="1" customWidth="1"/>
    <col min="10500" max="10742" width="9" style="126"/>
    <col min="10743" max="10743" width="13.5" style="126" customWidth="1"/>
    <col min="10744" max="10744" width="50.875" style="126" customWidth="1"/>
    <col min="10745" max="10745" width="7.25" style="126" customWidth="1"/>
    <col min="10746" max="10746" width="9.125" style="126" customWidth="1"/>
    <col min="10747" max="10747" width="12.875" style="126" bestFit="1" customWidth="1"/>
    <col min="10748" max="10748" width="16.5" style="126" bestFit="1" customWidth="1"/>
    <col min="10749" max="10749" width="22" style="126" customWidth="1"/>
    <col min="10750" max="10750" width="14.875" style="126" customWidth="1"/>
    <col min="10751" max="10751" width="13.75" style="126" customWidth="1"/>
    <col min="10752" max="10752" width="22.875" style="126" customWidth="1"/>
    <col min="10753" max="10753" width="79.5" style="126" customWidth="1"/>
    <col min="10754" max="10754" width="9" style="126"/>
    <col min="10755" max="10755" width="9.75" style="126" bestFit="1" customWidth="1"/>
    <col min="10756" max="10998" width="9" style="126"/>
    <col min="10999" max="10999" width="13.5" style="126" customWidth="1"/>
    <col min="11000" max="11000" width="50.875" style="126" customWidth="1"/>
    <col min="11001" max="11001" width="7.25" style="126" customWidth="1"/>
    <col min="11002" max="11002" width="9.125" style="126" customWidth="1"/>
    <col min="11003" max="11003" width="12.875" style="126" bestFit="1" customWidth="1"/>
    <col min="11004" max="11004" width="16.5" style="126" bestFit="1" customWidth="1"/>
    <col min="11005" max="11005" width="22" style="126" customWidth="1"/>
    <col min="11006" max="11006" width="14.875" style="126" customWidth="1"/>
    <col min="11007" max="11007" width="13.75" style="126" customWidth="1"/>
    <col min="11008" max="11008" width="22.875" style="126" customWidth="1"/>
    <col min="11009" max="11009" width="79.5" style="126" customWidth="1"/>
    <col min="11010" max="11010" width="9" style="126"/>
    <col min="11011" max="11011" width="9.75" style="126" bestFit="1" customWidth="1"/>
    <col min="11012" max="11254" width="9" style="126"/>
    <col min="11255" max="11255" width="13.5" style="126" customWidth="1"/>
    <col min="11256" max="11256" width="50.875" style="126" customWidth="1"/>
    <col min="11257" max="11257" width="7.25" style="126" customWidth="1"/>
    <col min="11258" max="11258" width="9.125" style="126" customWidth="1"/>
    <col min="11259" max="11259" width="12.875" style="126" bestFit="1" customWidth="1"/>
    <col min="11260" max="11260" width="16.5" style="126" bestFit="1" customWidth="1"/>
    <col min="11261" max="11261" width="22" style="126" customWidth="1"/>
    <col min="11262" max="11262" width="14.875" style="126" customWidth="1"/>
    <col min="11263" max="11263" width="13.75" style="126" customWidth="1"/>
    <col min="11264" max="11264" width="22.875" style="126" customWidth="1"/>
    <col min="11265" max="11265" width="79.5" style="126" customWidth="1"/>
    <col min="11266" max="11266" width="9" style="126"/>
    <col min="11267" max="11267" width="9.75" style="126" bestFit="1" customWidth="1"/>
    <col min="11268" max="11510" width="9" style="126"/>
    <col min="11511" max="11511" width="13.5" style="126" customWidth="1"/>
    <col min="11512" max="11512" width="50.875" style="126" customWidth="1"/>
    <col min="11513" max="11513" width="7.25" style="126" customWidth="1"/>
    <col min="11514" max="11514" width="9.125" style="126" customWidth="1"/>
    <col min="11515" max="11515" width="12.875" style="126" bestFit="1" customWidth="1"/>
    <col min="11516" max="11516" width="16.5" style="126" bestFit="1" customWidth="1"/>
    <col min="11517" max="11517" width="22" style="126" customWidth="1"/>
    <col min="11518" max="11518" width="14.875" style="126" customWidth="1"/>
    <col min="11519" max="11519" width="13.75" style="126" customWidth="1"/>
    <col min="11520" max="11520" width="22.875" style="126" customWidth="1"/>
    <col min="11521" max="11521" width="79.5" style="126" customWidth="1"/>
    <col min="11522" max="11522" width="9" style="126"/>
    <col min="11523" max="11523" width="9.75" style="126" bestFit="1" customWidth="1"/>
    <col min="11524" max="11766" width="9" style="126"/>
    <col min="11767" max="11767" width="13.5" style="126" customWidth="1"/>
    <col min="11768" max="11768" width="50.875" style="126" customWidth="1"/>
    <col min="11769" max="11769" width="7.25" style="126" customWidth="1"/>
    <col min="11770" max="11770" width="9.125" style="126" customWidth="1"/>
    <col min="11771" max="11771" width="12.875" style="126" bestFit="1" customWidth="1"/>
    <col min="11772" max="11772" width="16.5" style="126" bestFit="1" customWidth="1"/>
    <col min="11773" max="11773" width="22" style="126" customWidth="1"/>
    <col min="11774" max="11774" width="14.875" style="126" customWidth="1"/>
    <col min="11775" max="11775" width="13.75" style="126" customWidth="1"/>
    <col min="11776" max="11776" width="22.875" style="126" customWidth="1"/>
    <col min="11777" max="11777" width="79.5" style="126" customWidth="1"/>
    <col min="11778" max="11778" width="9" style="126"/>
    <col min="11779" max="11779" width="9.75" style="126" bestFit="1" customWidth="1"/>
    <col min="11780" max="12022" width="9" style="126"/>
    <col min="12023" max="12023" width="13.5" style="126" customWidth="1"/>
    <col min="12024" max="12024" width="50.875" style="126" customWidth="1"/>
    <col min="12025" max="12025" width="7.25" style="126" customWidth="1"/>
    <col min="12026" max="12026" width="9.125" style="126" customWidth="1"/>
    <col min="12027" max="12027" width="12.875" style="126" bestFit="1" customWidth="1"/>
    <col min="12028" max="12028" width="16.5" style="126" bestFit="1" customWidth="1"/>
    <col min="12029" max="12029" width="22" style="126" customWidth="1"/>
    <col min="12030" max="12030" width="14.875" style="126" customWidth="1"/>
    <col min="12031" max="12031" width="13.75" style="126" customWidth="1"/>
    <col min="12032" max="12032" width="22.875" style="126" customWidth="1"/>
    <col min="12033" max="12033" width="79.5" style="126" customWidth="1"/>
    <col min="12034" max="12034" width="9" style="126"/>
    <col min="12035" max="12035" width="9.75" style="126" bestFit="1" customWidth="1"/>
    <col min="12036" max="12278" width="9" style="126"/>
    <col min="12279" max="12279" width="13.5" style="126" customWidth="1"/>
    <col min="12280" max="12280" width="50.875" style="126" customWidth="1"/>
    <col min="12281" max="12281" width="7.25" style="126" customWidth="1"/>
    <col min="12282" max="12282" width="9.125" style="126" customWidth="1"/>
    <col min="12283" max="12283" width="12.875" style="126" bestFit="1" customWidth="1"/>
    <col min="12284" max="12284" width="16.5" style="126" bestFit="1" customWidth="1"/>
    <col min="12285" max="12285" width="22" style="126" customWidth="1"/>
    <col min="12286" max="12286" width="14.875" style="126" customWidth="1"/>
    <col min="12287" max="12287" width="13.75" style="126" customWidth="1"/>
    <col min="12288" max="12288" width="22.875" style="126" customWidth="1"/>
    <col min="12289" max="12289" width="79.5" style="126" customWidth="1"/>
    <col min="12290" max="12290" width="9" style="126"/>
    <col min="12291" max="12291" width="9.75" style="126" bestFit="1" customWidth="1"/>
    <col min="12292" max="12534" width="9" style="126"/>
    <col min="12535" max="12535" width="13.5" style="126" customWidth="1"/>
    <col min="12536" max="12536" width="50.875" style="126" customWidth="1"/>
    <col min="12537" max="12537" width="7.25" style="126" customWidth="1"/>
    <col min="12538" max="12538" width="9.125" style="126" customWidth="1"/>
    <col min="12539" max="12539" width="12.875" style="126" bestFit="1" customWidth="1"/>
    <col min="12540" max="12540" width="16.5" style="126" bestFit="1" customWidth="1"/>
    <col min="12541" max="12541" width="22" style="126" customWidth="1"/>
    <col min="12542" max="12542" width="14.875" style="126" customWidth="1"/>
    <col min="12543" max="12543" width="13.75" style="126" customWidth="1"/>
    <col min="12544" max="12544" width="22.875" style="126" customWidth="1"/>
    <col min="12545" max="12545" width="79.5" style="126" customWidth="1"/>
    <col min="12546" max="12546" width="9" style="126"/>
    <col min="12547" max="12547" width="9.75" style="126" bestFit="1" customWidth="1"/>
    <col min="12548" max="12790" width="9" style="126"/>
    <col min="12791" max="12791" width="13.5" style="126" customWidth="1"/>
    <col min="12792" max="12792" width="50.875" style="126" customWidth="1"/>
    <col min="12793" max="12793" width="7.25" style="126" customWidth="1"/>
    <col min="12794" max="12794" width="9.125" style="126" customWidth="1"/>
    <col min="12795" max="12795" width="12.875" style="126" bestFit="1" customWidth="1"/>
    <col min="12796" max="12796" width="16.5" style="126" bestFit="1" customWidth="1"/>
    <col min="12797" max="12797" width="22" style="126" customWidth="1"/>
    <col min="12798" max="12798" width="14.875" style="126" customWidth="1"/>
    <col min="12799" max="12799" width="13.75" style="126" customWidth="1"/>
    <col min="12800" max="12800" width="22.875" style="126" customWidth="1"/>
    <col min="12801" max="12801" width="79.5" style="126" customWidth="1"/>
    <col min="12802" max="12802" width="9" style="126"/>
    <col min="12803" max="12803" width="9.75" style="126" bestFit="1" customWidth="1"/>
    <col min="12804" max="13046" width="9" style="126"/>
    <col min="13047" max="13047" width="13.5" style="126" customWidth="1"/>
    <col min="13048" max="13048" width="50.875" style="126" customWidth="1"/>
    <col min="13049" max="13049" width="7.25" style="126" customWidth="1"/>
    <col min="13050" max="13050" width="9.125" style="126" customWidth="1"/>
    <col min="13051" max="13051" width="12.875" style="126" bestFit="1" customWidth="1"/>
    <col min="13052" max="13052" width="16.5" style="126" bestFit="1" customWidth="1"/>
    <col min="13053" max="13053" width="22" style="126" customWidth="1"/>
    <col min="13054" max="13054" width="14.875" style="126" customWidth="1"/>
    <col min="13055" max="13055" width="13.75" style="126" customWidth="1"/>
    <col min="13056" max="13056" width="22.875" style="126" customWidth="1"/>
    <col min="13057" max="13057" width="79.5" style="126" customWidth="1"/>
    <col min="13058" max="13058" width="9" style="126"/>
    <col min="13059" max="13059" width="9.75" style="126" bestFit="1" customWidth="1"/>
    <col min="13060" max="13302" width="9" style="126"/>
    <col min="13303" max="13303" width="13.5" style="126" customWidth="1"/>
    <col min="13304" max="13304" width="50.875" style="126" customWidth="1"/>
    <col min="13305" max="13305" width="7.25" style="126" customWidth="1"/>
    <col min="13306" max="13306" width="9.125" style="126" customWidth="1"/>
    <col min="13307" max="13307" width="12.875" style="126" bestFit="1" customWidth="1"/>
    <col min="13308" max="13308" width="16.5" style="126" bestFit="1" customWidth="1"/>
    <col min="13309" max="13309" width="22" style="126" customWidth="1"/>
    <col min="13310" max="13310" width="14.875" style="126" customWidth="1"/>
    <col min="13311" max="13311" width="13.75" style="126" customWidth="1"/>
    <col min="13312" max="13312" width="22.875" style="126" customWidth="1"/>
    <col min="13313" max="13313" width="79.5" style="126" customWidth="1"/>
    <col min="13314" max="13314" width="9" style="126"/>
    <col min="13315" max="13315" width="9.75" style="126" bestFit="1" customWidth="1"/>
    <col min="13316" max="13558" width="9" style="126"/>
    <col min="13559" max="13559" width="13.5" style="126" customWidth="1"/>
    <col min="13560" max="13560" width="50.875" style="126" customWidth="1"/>
    <col min="13561" max="13561" width="7.25" style="126" customWidth="1"/>
    <col min="13562" max="13562" width="9.125" style="126" customWidth="1"/>
    <col min="13563" max="13563" width="12.875" style="126" bestFit="1" customWidth="1"/>
    <col min="13564" max="13564" width="16.5" style="126" bestFit="1" customWidth="1"/>
    <col min="13565" max="13565" width="22" style="126" customWidth="1"/>
    <col min="13566" max="13566" width="14.875" style="126" customWidth="1"/>
    <col min="13567" max="13567" width="13.75" style="126" customWidth="1"/>
    <col min="13568" max="13568" width="22.875" style="126" customWidth="1"/>
    <col min="13569" max="13569" width="79.5" style="126" customWidth="1"/>
    <col min="13570" max="13570" width="9" style="126"/>
    <col min="13571" max="13571" width="9.75" style="126" bestFit="1" customWidth="1"/>
    <col min="13572" max="13814" width="9" style="126"/>
    <col min="13815" max="13815" width="13.5" style="126" customWidth="1"/>
    <col min="13816" max="13816" width="50.875" style="126" customWidth="1"/>
    <col min="13817" max="13817" width="7.25" style="126" customWidth="1"/>
    <col min="13818" max="13818" width="9.125" style="126" customWidth="1"/>
    <col min="13819" max="13819" width="12.875" style="126" bestFit="1" customWidth="1"/>
    <col min="13820" max="13820" width="16.5" style="126" bestFit="1" customWidth="1"/>
    <col min="13821" max="13821" width="22" style="126" customWidth="1"/>
    <col min="13822" max="13822" width="14.875" style="126" customWidth="1"/>
    <col min="13823" max="13823" width="13.75" style="126" customWidth="1"/>
    <col min="13824" max="13824" width="22.875" style="126" customWidth="1"/>
    <col min="13825" max="13825" width="79.5" style="126" customWidth="1"/>
    <col min="13826" max="13826" width="9" style="126"/>
    <col min="13827" max="13827" width="9.75" style="126" bestFit="1" customWidth="1"/>
    <col min="13828" max="14070" width="9" style="126"/>
    <col min="14071" max="14071" width="13.5" style="126" customWidth="1"/>
    <col min="14072" max="14072" width="50.875" style="126" customWidth="1"/>
    <col min="14073" max="14073" width="7.25" style="126" customWidth="1"/>
    <col min="14074" max="14074" width="9.125" style="126" customWidth="1"/>
    <col min="14075" max="14075" width="12.875" style="126" bestFit="1" customWidth="1"/>
    <col min="14076" max="14076" width="16.5" style="126" bestFit="1" customWidth="1"/>
    <col min="14077" max="14077" width="22" style="126" customWidth="1"/>
    <col min="14078" max="14078" width="14.875" style="126" customWidth="1"/>
    <col min="14079" max="14079" width="13.75" style="126" customWidth="1"/>
    <col min="14080" max="14080" width="22.875" style="126" customWidth="1"/>
    <col min="14081" max="14081" width="79.5" style="126" customWidth="1"/>
    <col min="14082" max="14082" width="9" style="126"/>
    <col min="14083" max="14083" width="9.75" style="126" bestFit="1" customWidth="1"/>
    <col min="14084" max="14326" width="9" style="126"/>
    <col min="14327" max="14327" width="13.5" style="126" customWidth="1"/>
    <col min="14328" max="14328" width="50.875" style="126" customWidth="1"/>
    <col min="14329" max="14329" width="7.25" style="126" customWidth="1"/>
    <col min="14330" max="14330" width="9.125" style="126" customWidth="1"/>
    <col min="14331" max="14331" width="12.875" style="126" bestFit="1" customWidth="1"/>
    <col min="14332" max="14332" width="16.5" style="126" bestFit="1" customWidth="1"/>
    <col min="14333" max="14333" width="22" style="126" customWidth="1"/>
    <col min="14334" max="14334" width="14.875" style="126" customWidth="1"/>
    <col min="14335" max="14335" width="13.75" style="126" customWidth="1"/>
    <col min="14336" max="14336" width="22.875" style="126" customWidth="1"/>
    <col min="14337" max="14337" width="79.5" style="126" customWidth="1"/>
    <col min="14338" max="14338" width="9" style="126"/>
    <col min="14339" max="14339" width="9.75" style="126" bestFit="1" customWidth="1"/>
    <col min="14340" max="14582" width="9" style="126"/>
    <col min="14583" max="14583" width="13.5" style="126" customWidth="1"/>
    <col min="14584" max="14584" width="50.875" style="126" customWidth="1"/>
    <col min="14585" max="14585" width="7.25" style="126" customWidth="1"/>
    <col min="14586" max="14586" width="9.125" style="126" customWidth="1"/>
    <col min="14587" max="14587" width="12.875" style="126" bestFit="1" customWidth="1"/>
    <col min="14588" max="14588" width="16.5" style="126" bestFit="1" customWidth="1"/>
    <col min="14589" max="14589" width="22" style="126" customWidth="1"/>
    <col min="14590" max="14590" width="14.875" style="126" customWidth="1"/>
    <col min="14591" max="14591" width="13.75" style="126" customWidth="1"/>
    <col min="14592" max="14592" width="22.875" style="126" customWidth="1"/>
    <col min="14593" max="14593" width="79.5" style="126" customWidth="1"/>
    <col min="14594" max="14594" width="9" style="126"/>
    <col min="14595" max="14595" width="9.75" style="126" bestFit="1" customWidth="1"/>
    <col min="14596" max="14838" width="9" style="126"/>
    <col min="14839" max="14839" width="13.5" style="126" customWidth="1"/>
    <col min="14840" max="14840" width="50.875" style="126" customWidth="1"/>
    <col min="14841" max="14841" width="7.25" style="126" customWidth="1"/>
    <col min="14842" max="14842" width="9.125" style="126" customWidth="1"/>
    <col min="14843" max="14843" width="12.875" style="126" bestFit="1" customWidth="1"/>
    <col min="14844" max="14844" width="16.5" style="126" bestFit="1" customWidth="1"/>
    <col min="14845" max="14845" width="22" style="126" customWidth="1"/>
    <col min="14846" max="14846" width="14.875" style="126" customWidth="1"/>
    <col min="14847" max="14847" width="13.75" style="126" customWidth="1"/>
    <col min="14848" max="14848" width="22.875" style="126" customWidth="1"/>
    <col min="14849" max="14849" width="79.5" style="126" customWidth="1"/>
    <col min="14850" max="14850" width="9" style="126"/>
    <col min="14851" max="14851" width="9.75" style="126" bestFit="1" customWidth="1"/>
    <col min="14852" max="15094" width="9" style="126"/>
    <col min="15095" max="15095" width="13.5" style="126" customWidth="1"/>
    <col min="15096" max="15096" width="50.875" style="126" customWidth="1"/>
    <col min="15097" max="15097" width="7.25" style="126" customWidth="1"/>
    <col min="15098" max="15098" width="9.125" style="126" customWidth="1"/>
    <col min="15099" max="15099" width="12.875" style="126" bestFit="1" customWidth="1"/>
    <col min="15100" max="15100" width="16.5" style="126" bestFit="1" customWidth="1"/>
    <col min="15101" max="15101" width="22" style="126" customWidth="1"/>
    <col min="15102" max="15102" width="14.875" style="126" customWidth="1"/>
    <col min="15103" max="15103" width="13.75" style="126" customWidth="1"/>
    <col min="15104" max="15104" width="22.875" style="126" customWidth="1"/>
    <col min="15105" max="15105" width="79.5" style="126" customWidth="1"/>
    <col min="15106" max="15106" width="9" style="126"/>
    <col min="15107" max="15107" width="9.75" style="126" bestFit="1" customWidth="1"/>
    <col min="15108" max="15350" width="9" style="126"/>
    <col min="15351" max="15351" width="13.5" style="126" customWidth="1"/>
    <col min="15352" max="15352" width="50.875" style="126" customWidth="1"/>
    <col min="15353" max="15353" width="7.25" style="126" customWidth="1"/>
    <col min="15354" max="15354" width="9.125" style="126" customWidth="1"/>
    <col min="15355" max="15355" width="12.875" style="126" bestFit="1" customWidth="1"/>
    <col min="15356" max="15356" width="16.5" style="126" bestFit="1" customWidth="1"/>
    <col min="15357" max="15357" width="22" style="126" customWidth="1"/>
    <col min="15358" max="15358" width="14.875" style="126" customWidth="1"/>
    <col min="15359" max="15359" width="13.75" style="126" customWidth="1"/>
    <col min="15360" max="15360" width="22.875" style="126" customWidth="1"/>
    <col min="15361" max="15361" width="79.5" style="126" customWidth="1"/>
    <col min="15362" max="15362" width="9" style="126"/>
    <col min="15363" max="15363" width="9.75" style="126" bestFit="1" customWidth="1"/>
    <col min="15364" max="15606" width="9" style="126"/>
    <col min="15607" max="15607" width="13.5" style="126" customWidth="1"/>
    <col min="15608" max="15608" width="50.875" style="126" customWidth="1"/>
    <col min="15609" max="15609" width="7.25" style="126" customWidth="1"/>
    <col min="15610" max="15610" width="9.125" style="126" customWidth="1"/>
    <col min="15611" max="15611" width="12.875" style="126" bestFit="1" customWidth="1"/>
    <col min="15612" max="15612" width="16.5" style="126" bestFit="1" customWidth="1"/>
    <col min="15613" max="15613" width="22" style="126" customWidth="1"/>
    <col min="15614" max="15614" width="14.875" style="126" customWidth="1"/>
    <col min="15615" max="15615" width="13.75" style="126" customWidth="1"/>
    <col min="15616" max="15616" width="22.875" style="126" customWidth="1"/>
    <col min="15617" max="15617" width="79.5" style="126" customWidth="1"/>
    <col min="15618" max="15618" width="9" style="126"/>
    <col min="15619" max="15619" width="9.75" style="126" bestFit="1" customWidth="1"/>
    <col min="15620" max="15862" width="9" style="126"/>
    <col min="15863" max="15863" width="13.5" style="126" customWidth="1"/>
    <col min="15864" max="15864" width="50.875" style="126" customWidth="1"/>
    <col min="15865" max="15865" width="7.25" style="126" customWidth="1"/>
    <col min="15866" max="15866" width="9.125" style="126" customWidth="1"/>
    <col min="15867" max="15867" width="12.875" style="126" bestFit="1" customWidth="1"/>
    <col min="15868" max="15868" width="16.5" style="126" bestFit="1" customWidth="1"/>
    <col min="15869" max="15869" width="22" style="126" customWidth="1"/>
    <col min="15870" max="15870" width="14.875" style="126" customWidth="1"/>
    <col min="15871" max="15871" width="13.75" style="126" customWidth="1"/>
    <col min="15872" max="15872" width="22.875" style="126" customWidth="1"/>
    <col min="15873" max="15873" width="79.5" style="126" customWidth="1"/>
    <col min="15874" max="15874" width="9" style="126"/>
    <col min="15875" max="15875" width="9.75" style="126" bestFit="1" customWidth="1"/>
    <col min="15876" max="16118" width="9" style="126"/>
    <col min="16119" max="16119" width="13.5" style="126" customWidth="1"/>
    <col min="16120" max="16120" width="50.875" style="126" customWidth="1"/>
    <col min="16121" max="16121" width="7.25" style="126" customWidth="1"/>
    <col min="16122" max="16122" width="9.125" style="126" customWidth="1"/>
    <col min="16123" max="16123" width="12.875" style="126" bestFit="1" customWidth="1"/>
    <col min="16124" max="16124" width="16.5" style="126" bestFit="1" customWidth="1"/>
    <col min="16125" max="16125" width="22" style="126" customWidth="1"/>
    <col min="16126" max="16126" width="14.875" style="126" customWidth="1"/>
    <col min="16127" max="16127" width="13.75" style="126" customWidth="1"/>
    <col min="16128" max="16128" width="22.875" style="126" customWidth="1"/>
    <col min="16129" max="16129" width="79.5" style="126" customWidth="1"/>
    <col min="16130" max="16130" width="9" style="126"/>
    <col min="16131" max="16131" width="9.75" style="126" bestFit="1" customWidth="1"/>
    <col min="16132" max="16384" width="9" style="126"/>
  </cols>
  <sheetData>
    <row r="1" spans="1:4" ht="84.75" customHeight="1" x14ac:dyDescent="0.2">
      <c r="A1" s="329" t="s">
        <v>525</v>
      </c>
      <c r="B1" s="330"/>
      <c r="C1" s="330"/>
      <c r="D1" s="331"/>
    </row>
    <row r="2" spans="1:4" ht="18" customHeight="1" x14ac:dyDescent="0.2">
      <c r="A2" s="332" t="s">
        <v>526</v>
      </c>
      <c r="B2" s="333"/>
      <c r="C2" s="333"/>
      <c r="D2" s="334"/>
    </row>
    <row r="3" spans="1:4" ht="28.5" customHeight="1" thickBot="1" x14ac:dyDescent="0.25">
      <c r="A3" s="167"/>
      <c r="B3" s="168"/>
      <c r="C3" s="168"/>
      <c r="D3" s="169"/>
    </row>
    <row r="4" spans="1:4" ht="43.5" customHeight="1" x14ac:dyDescent="0.2">
      <c r="A4" s="170" t="s">
        <v>490</v>
      </c>
      <c r="B4" s="171" t="s">
        <v>527</v>
      </c>
      <c r="C4" s="172" t="s">
        <v>528</v>
      </c>
      <c r="D4" s="173" t="s">
        <v>529</v>
      </c>
    </row>
    <row r="5" spans="1:4" s="142" customFormat="1" ht="34.5" customHeight="1" x14ac:dyDescent="0.2">
      <c r="A5" s="174" t="s">
        <v>495</v>
      </c>
      <c r="B5" s="175" t="s">
        <v>530</v>
      </c>
      <c r="C5" s="176" t="s">
        <v>531</v>
      </c>
      <c r="D5" s="177"/>
    </row>
    <row r="6" spans="1:4" s="142" customFormat="1" ht="29.25" customHeight="1" thickBot="1" x14ac:dyDescent="0.25">
      <c r="A6" s="178" t="s">
        <v>496</v>
      </c>
      <c r="B6" s="179" t="s">
        <v>532</v>
      </c>
      <c r="C6" s="180" t="s">
        <v>533</v>
      </c>
      <c r="D6" s="181"/>
    </row>
    <row r="7" spans="1:4" s="142" customFormat="1" ht="29.25" customHeight="1" x14ac:dyDescent="0.2">
      <c r="A7" s="182"/>
      <c r="D7" s="183"/>
    </row>
    <row r="10" spans="1:4" s="124" customFormat="1" x14ac:dyDescent="0.2">
      <c r="A10" s="126"/>
      <c r="B10" s="126"/>
      <c r="C10" s="126"/>
    </row>
    <row r="11" spans="1:4" s="124" customFormat="1" x14ac:dyDescent="0.2">
      <c r="A11" s="126"/>
      <c r="B11" s="126"/>
      <c r="C11" s="126"/>
    </row>
    <row r="13" spans="1:4" s="124" customFormat="1" x14ac:dyDescent="0.2">
      <c r="A13" s="126"/>
      <c r="B13" s="126"/>
      <c r="C13" s="126"/>
    </row>
  </sheetData>
  <mergeCells count="2">
    <mergeCell ref="A1:D1"/>
    <mergeCell ref="A2:D2"/>
  </mergeCells>
  <printOptions horizontalCentered="1"/>
  <pageMargins left="0.6692913385826772" right="0.11811023622047245" top="1.1811023622047245" bottom="0.55118110236220474" header="0.31496062992125984" footer="0.19685039370078741"/>
  <pageSetup paperSize="9" scale="70" orientation="landscape" r:id="rId1"/>
  <headerFooter alignWithMargins="0">
    <oddFooter xml:space="preserve">&amp;CPágina &amp;P de &amp;N&amp;R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view="pageBreakPreview" zoomScaleNormal="85" zoomScaleSheetLayoutView="100" workbookViewId="0">
      <selection sqref="A1:I2"/>
    </sheetView>
  </sheetViews>
  <sheetFormatPr defaultRowHeight="12.75" x14ac:dyDescent="0.2"/>
  <cols>
    <col min="1" max="1" width="13.5" style="126" customWidth="1"/>
    <col min="2" max="2" width="49.375" style="126" customWidth="1"/>
    <col min="3" max="3" width="12.375" style="126" customWidth="1"/>
    <col min="4" max="4" width="13.125" style="124" customWidth="1"/>
    <col min="5" max="5" width="9.125" style="155" customWidth="1"/>
    <col min="6" max="6" width="16.625" style="124" customWidth="1"/>
    <col min="7" max="7" width="8.875" style="126" customWidth="1"/>
    <col min="8" max="8" width="15.875" style="124" customWidth="1"/>
    <col min="9" max="9" width="8.375" style="126" customWidth="1"/>
    <col min="10" max="10" width="0" style="126" hidden="1" customWidth="1"/>
    <col min="11" max="11" width="14.5" style="126" hidden="1" customWidth="1"/>
    <col min="12" max="12" width="12.375" style="126" hidden="1" customWidth="1"/>
    <col min="13" max="238" width="9" style="126"/>
    <col min="239" max="239" width="13.5" style="126" customWidth="1"/>
    <col min="240" max="240" width="50.875" style="126" customWidth="1"/>
    <col min="241" max="241" width="7.25" style="126" customWidth="1"/>
    <col min="242" max="242" width="9.125" style="126" customWidth="1"/>
    <col min="243" max="243" width="12.875" style="126" bestFit="1" customWidth="1"/>
    <col min="244" max="244" width="16.5" style="126" bestFit="1" customWidth="1"/>
    <col min="245" max="245" width="22" style="126" customWidth="1"/>
    <col min="246" max="246" width="14.875" style="126" customWidth="1"/>
    <col min="247" max="247" width="13.75" style="126" customWidth="1"/>
    <col min="248" max="248" width="22.875" style="126" customWidth="1"/>
    <col min="249" max="249" width="79.5" style="126" customWidth="1"/>
    <col min="250" max="250" width="9" style="126"/>
    <col min="251" max="251" width="9.75" style="126" bestFit="1" customWidth="1"/>
    <col min="252" max="494" width="9" style="126"/>
    <col min="495" max="495" width="13.5" style="126" customWidth="1"/>
    <col min="496" max="496" width="50.875" style="126" customWidth="1"/>
    <col min="497" max="497" width="7.25" style="126" customWidth="1"/>
    <col min="498" max="498" width="9.125" style="126" customWidth="1"/>
    <col min="499" max="499" width="12.875" style="126" bestFit="1" customWidth="1"/>
    <col min="500" max="500" width="16.5" style="126" bestFit="1" customWidth="1"/>
    <col min="501" max="501" width="22" style="126" customWidth="1"/>
    <col min="502" max="502" width="14.875" style="126" customWidth="1"/>
    <col min="503" max="503" width="13.75" style="126" customWidth="1"/>
    <col min="504" max="504" width="22.875" style="126" customWidth="1"/>
    <col min="505" max="505" width="79.5" style="126" customWidth="1"/>
    <col min="506" max="506" width="9" style="126"/>
    <col min="507" max="507" width="9.75" style="126" bestFit="1" customWidth="1"/>
    <col min="508" max="750" width="9" style="126"/>
    <col min="751" max="751" width="13.5" style="126" customWidth="1"/>
    <col min="752" max="752" width="50.875" style="126" customWidth="1"/>
    <col min="753" max="753" width="7.25" style="126" customWidth="1"/>
    <col min="754" max="754" width="9.125" style="126" customWidth="1"/>
    <col min="755" max="755" width="12.875" style="126" bestFit="1" customWidth="1"/>
    <col min="756" max="756" width="16.5" style="126" bestFit="1" customWidth="1"/>
    <col min="757" max="757" width="22" style="126" customWidth="1"/>
    <col min="758" max="758" width="14.875" style="126" customWidth="1"/>
    <col min="759" max="759" width="13.75" style="126" customWidth="1"/>
    <col min="760" max="760" width="22.875" style="126" customWidth="1"/>
    <col min="761" max="761" width="79.5" style="126" customWidth="1"/>
    <col min="762" max="762" width="9" style="126"/>
    <col min="763" max="763" width="9.75" style="126" bestFit="1" customWidth="1"/>
    <col min="764" max="1006" width="9" style="126"/>
    <col min="1007" max="1007" width="13.5" style="126" customWidth="1"/>
    <col min="1008" max="1008" width="50.875" style="126" customWidth="1"/>
    <col min="1009" max="1009" width="7.25" style="126" customWidth="1"/>
    <col min="1010" max="1010" width="9.125" style="126" customWidth="1"/>
    <col min="1011" max="1011" width="12.875" style="126" bestFit="1" customWidth="1"/>
    <col min="1012" max="1012" width="16.5" style="126" bestFit="1" customWidth="1"/>
    <col min="1013" max="1013" width="22" style="126" customWidth="1"/>
    <col min="1014" max="1014" width="14.875" style="126" customWidth="1"/>
    <col min="1015" max="1015" width="13.75" style="126" customWidth="1"/>
    <col min="1016" max="1016" width="22.875" style="126" customWidth="1"/>
    <col min="1017" max="1017" width="79.5" style="126" customWidth="1"/>
    <col min="1018" max="1018" width="9" style="126"/>
    <col min="1019" max="1019" width="9.75" style="126" bestFit="1" customWidth="1"/>
    <col min="1020" max="1262" width="9" style="126"/>
    <col min="1263" max="1263" width="13.5" style="126" customWidth="1"/>
    <col min="1264" max="1264" width="50.875" style="126" customWidth="1"/>
    <col min="1265" max="1265" width="7.25" style="126" customWidth="1"/>
    <col min="1266" max="1266" width="9.125" style="126" customWidth="1"/>
    <col min="1267" max="1267" width="12.875" style="126" bestFit="1" customWidth="1"/>
    <col min="1268" max="1268" width="16.5" style="126" bestFit="1" customWidth="1"/>
    <col min="1269" max="1269" width="22" style="126" customWidth="1"/>
    <col min="1270" max="1270" width="14.875" style="126" customWidth="1"/>
    <col min="1271" max="1271" width="13.75" style="126" customWidth="1"/>
    <col min="1272" max="1272" width="22.875" style="126" customWidth="1"/>
    <col min="1273" max="1273" width="79.5" style="126" customWidth="1"/>
    <col min="1274" max="1274" width="9" style="126"/>
    <col min="1275" max="1275" width="9.75" style="126" bestFit="1" customWidth="1"/>
    <col min="1276" max="1518" width="9" style="126"/>
    <col min="1519" max="1519" width="13.5" style="126" customWidth="1"/>
    <col min="1520" max="1520" width="50.875" style="126" customWidth="1"/>
    <col min="1521" max="1521" width="7.25" style="126" customWidth="1"/>
    <col min="1522" max="1522" width="9.125" style="126" customWidth="1"/>
    <col min="1523" max="1523" width="12.875" style="126" bestFit="1" customWidth="1"/>
    <col min="1524" max="1524" width="16.5" style="126" bestFit="1" customWidth="1"/>
    <col min="1525" max="1525" width="22" style="126" customWidth="1"/>
    <col min="1526" max="1526" width="14.875" style="126" customWidth="1"/>
    <col min="1527" max="1527" width="13.75" style="126" customWidth="1"/>
    <col min="1528" max="1528" width="22.875" style="126" customWidth="1"/>
    <col min="1529" max="1529" width="79.5" style="126" customWidth="1"/>
    <col min="1530" max="1530" width="9" style="126"/>
    <col min="1531" max="1531" width="9.75" style="126" bestFit="1" customWidth="1"/>
    <col min="1532" max="1774" width="9" style="126"/>
    <col min="1775" max="1775" width="13.5" style="126" customWidth="1"/>
    <col min="1776" max="1776" width="50.875" style="126" customWidth="1"/>
    <col min="1777" max="1777" width="7.25" style="126" customWidth="1"/>
    <col min="1778" max="1778" width="9.125" style="126" customWidth="1"/>
    <col min="1779" max="1779" width="12.875" style="126" bestFit="1" customWidth="1"/>
    <col min="1780" max="1780" width="16.5" style="126" bestFit="1" customWidth="1"/>
    <col min="1781" max="1781" width="22" style="126" customWidth="1"/>
    <col min="1782" max="1782" width="14.875" style="126" customWidth="1"/>
    <col min="1783" max="1783" width="13.75" style="126" customWidth="1"/>
    <col min="1784" max="1784" width="22.875" style="126" customWidth="1"/>
    <col min="1785" max="1785" width="79.5" style="126" customWidth="1"/>
    <col min="1786" max="1786" width="9" style="126"/>
    <col min="1787" max="1787" width="9.75" style="126" bestFit="1" customWidth="1"/>
    <col min="1788" max="2030" width="9" style="126"/>
    <col min="2031" max="2031" width="13.5" style="126" customWidth="1"/>
    <col min="2032" max="2032" width="50.875" style="126" customWidth="1"/>
    <col min="2033" max="2033" width="7.25" style="126" customWidth="1"/>
    <col min="2034" max="2034" width="9.125" style="126" customWidth="1"/>
    <col min="2035" max="2035" width="12.875" style="126" bestFit="1" customWidth="1"/>
    <col min="2036" max="2036" width="16.5" style="126" bestFit="1" customWidth="1"/>
    <col min="2037" max="2037" width="22" style="126" customWidth="1"/>
    <col min="2038" max="2038" width="14.875" style="126" customWidth="1"/>
    <col min="2039" max="2039" width="13.75" style="126" customWidth="1"/>
    <col min="2040" max="2040" width="22.875" style="126" customWidth="1"/>
    <col min="2041" max="2041" width="79.5" style="126" customWidth="1"/>
    <col min="2042" max="2042" width="9" style="126"/>
    <col min="2043" max="2043" width="9.75" style="126" bestFit="1" customWidth="1"/>
    <col min="2044" max="2286" width="9" style="126"/>
    <col min="2287" max="2287" width="13.5" style="126" customWidth="1"/>
    <col min="2288" max="2288" width="50.875" style="126" customWidth="1"/>
    <col min="2289" max="2289" width="7.25" style="126" customWidth="1"/>
    <col min="2290" max="2290" width="9.125" style="126" customWidth="1"/>
    <col min="2291" max="2291" width="12.875" style="126" bestFit="1" customWidth="1"/>
    <col min="2292" max="2292" width="16.5" style="126" bestFit="1" customWidth="1"/>
    <col min="2293" max="2293" width="22" style="126" customWidth="1"/>
    <col min="2294" max="2294" width="14.875" style="126" customWidth="1"/>
    <col min="2295" max="2295" width="13.75" style="126" customWidth="1"/>
    <col min="2296" max="2296" width="22.875" style="126" customWidth="1"/>
    <col min="2297" max="2297" width="79.5" style="126" customWidth="1"/>
    <col min="2298" max="2298" width="9" style="126"/>
    <col min="2299" max="2299" width="9.75" style="126" bestFit="1" customWidth="1"/>
    <col min="2300" max="2542" width="9" style="126"/>
    <col min="2543" max="2543" width="13.5" style="126" customWidth="1"/>
    <col min="2544" max="2544" width="50.875" style="126" customWidth="1"/>
    <col min="2545" max="2545" width="7.25" style="126" customWidth="1"/>
    <col min="2546" max="2546" width="9.125" style="126" customWidth="1"/>
    <col min="2547" max="2547" width="12.875" style="126" bestFit="1" customWidth="1"/>
    <col min="2548" max="2548" width="16.5" style="126" bestFit="1" customWidth="1"/>
    <col min="2549" max="2549" width="22" style="126" customWidth="1"/>
    <col min="2550" max="2550" width="14.875" style="126" customWidth="1"/>
    <col min="2551" max="2551" width="13.75" style="126" customWidth="1"/>
    <col min="2552" max="2552" width="22.875" style="126" customWidth="1"/>
    <col min="2553" max="2553" width="79.5" style="126" customWidth="1"/>
    <col min="2554" max="2554" width="9" style="126"/>
    <col min="2555" max="2555" width="9.75" style="126" bestFit="1" customWidth="1"/>
    <col min="2556" max="2798" width="9" style="126"/>
    <col min="2799" max="2799" width="13.5" style="126" customWidth="1"/>
    <col min="2800" max="2800" width="50.875" style="126" customWidth="1"/>
    <col min="2801" max="2801" width="7.25" style="126" customWidth="1"/>
    <col min="2802" max="2802" width="9.125" style="126" customWidth="1"/>
    <col min="2803" max="2803" width="12.875" style="126" bestFit="1" customWidth="1"/>
    <col min="2804" max="2804" width="16.5" style="126" bestFit="1" customWidth="1"/>
    <col min="2805" max="2805" width="22" style="126" customWidth="1"/>
    <col min="2806" max="2806" width="14.875" style="126" customWidth="1"/>
    <col min="2807" max="2807" width="13.75" style="126" customWidth="1"/>
    <col min="2808" max="2808" width="22.875" style="126" customWidth="1"/>
    <col min="2809" max="2809" width="79.5" style="126" customWidth="1"/>
    <col min="2810" max="2810" width="9" style="126"/>
    <col min="2811" max="2811" width="9.75" style="126" bestFit="1" customWidth="1"/>
    <col min="2812" max="3054" width="9" style="126"/>
    <col min="3055" max="3055" width="13.5" style="126" customWidth="1"/>
    <col min="3056" max="3056" width="50.875" style="126" customWidth="1"/>
    <col min="3057" max="3057" width="7.25" style="126" customWidth="1"/>
    <col min="3058" max="3058" width="9.125" style="126" customWidth="1"/>
    <col min="3059" max="3059" width="12.875" style="126" bestFit="1" customWidth="1"/>
    <col min="3060" max="3060" width="16.5" style="126" bestFit="1" customWidth="1"/>
    <col min="3061" max="3061" width="22" style="126" customWidth="1"/>
    <col min="3062" max="3062" width="14.875" style="126" customWidth="1"/>
    <col min="3063" max="3063" width="13.75" style="126" customWidth="1"/>
    <col min="3064" max="3064" width="22.875" style="126" customWidth="1"/>
    <col min="3065" max="3065" width="79.5" style="126" customWidth="1"/>
    <col min="3066" max="3066" width="9" style="126"/>
    <col min="3067" max="3067" width="9.75" style="126" bestFit="1" customWidth="1"/>
    <col min="3068" max="3310" width="9" style="126"/>
    <col min="3311" max="3311" width="13.5" style="126" customWidth="1"/>
    <col min="3312" max="3312" width="50.875" style="126" customWidth="1"/>
    <col min="3313" max="3313" width="7.25" style="126" customWidth="1"/>
    <col min="3314" max="3314" width="9.125" style="126" customWidth="1"/>
    <col min="3315" max="3315" width="12.875" style="126" bestFit="1" customWidth="1"/>
    <col min="3316" max="3316" width="16.5" style="126" bestFit="1" customWidth="1"/>
    <col min="3317" max="3317" width="22" style="126" customWidth="1"/>
    <col min="3318" max="3318" width="14.875" style="126" customWidth="1"/>
    <col min="3319" max="3319" width="13.75" style="126" customWidth="1"/>
    <col min="3320" max="3320" width="22.875" style="126" customWidth="1"/>
    <col min="3321" max="3321" width="79.5" style="126" customWidth="1"/>
    <col min="3322" max="3322" width="9" style="126"/>
    <col min="3323" max="3323" width="9.75" style="126" bestFit="1" customWidth="1"/>
    <col min="3324" max="3566" width="9" style="126"/>
    <col min="3567" max="3567" width="13.5" style="126" customWidth="1"/>
    <col min="3568" max="3568" width="50.875" style="126" customWidth="1"/>
    <col min="3569" max="3569" width="7.25" style="126" customWidth="1"/>
    <col min="3570" max="3570" width="9.125" style="126" customWidth="1"/>
    <col min="3571" max="3571" width="12.875" style="126" bestFit="1" customWidth="1"/>
    <col min="3572" max="3572" width="16.5" style="126" bestFit="1" customWidth="1"/>
    <col min="3573" max="3573" width="22" style="126" customWidth="1"/>
    <col min="3574" max="3574" width="14.875" style="126" customWidth="1"/>
    <col min="3575" max="3575" width="13.75" style="126" customWidth="1"/>
    <col min="3576" max="3576" width="22.875" style="126" customWidth="1"/>
    <col min="3577" max="3577" width="79.5" style="126" customWidth="1"/>
    <col min="3578" max="3578" width="9" style="126"/>
    <col min="3579" max="3579" width="9.75" style="126" bestFit="1" customWidth="1"/>
    <col min="3580" max="3822" width="9" style="126"/>
    <col min="3823" max="3823" width="13.5" style="126" customWidth="1"/>
    <col min="3824" max="3824" width="50.875" style="126" customWidth="1"/>
    <col min="3825" max="3825" width="7.25" style="126" customWidth="1"/>
    <col min="3826" max="3826" width="9.125" style="126" customWidth="1"/>
    <col min="3827" max="3827" width="12.875" style="126" bestFit="1" customWidth="1"/>
    <col min="3828" max="3828" width="16.5" style="126" bestFit="1" customWidth="1"/>
    <col min="3829" max="3829" width="22" style="126" customWidth="1"/>
    <col min="3830" max="3830" width="14.875" style="126" customWidth="1"/>
    <col min="3831" max="3831" width="13.75" style="126" customWidth="1"/>
    <col min="3832" max="3832" width="22.875" style="126" customWidth="1"/>
    <col min="3833" max="3833" width="79.5" style="126" customWidth="1"/>
    <col min="3834" max="3834" width="9" style="126"/>
    <col min="3835" max="3835" width="9.75" style="126" bestFit="1" customWidth="1"/>
    <col min="3836" max="4078" width="9" style="126"/>
    <col min="4079" max="4079" width="13.5" style="126" customWidth="1"/>
    <col min="4080" max="4080" width="50.875" style="126" customWidth="1"/>
    <col min="4081" max="4081" width="7.25" style="126" customWidth="1"/>
    <col min="4082" max="4082" width="9.125" style="126" customWidth="1"/>
    <col min="4083" max="4083" width="12.875" style="126" bestFit="1" customWidth="1"/>
    <col min="4084" max="4084" width="16.5" style="126" bestFit="1" customWidth="1"/>
    <col min="4085" max="4085" width="22" style="126" customWidth="1"/>
    <col min="4086" max="4086" width="14.875" style="126" customWidth="1"/>
    <col min="4087" max="4087" width="13.75" style="126" customWidth="1"/>
    <col min="4088" max="4088" width="22.875" style="126" customWidth="1"/>
    <col min="4089" max="4089" width="79.5" style="126" customWidth="1"/>
    <col min="4090" max="4090" width="9" style="126"/>
    <col min="4091" max="4091" width="9.75" style="126" bestFit="1" customWidth="1"/>
    <col min="4092" max="4334" width="9" style="126"/>
    <col min="4335" max="4335" width="13.5" style="126" customWidth="1"/>
    <col min="4336" max="4336" width="50.875" style="126" customWidth="1"/>
    <col min="4337" max="4337" width="7.25" style="126" customWidth="1"/>
    <col min="4338" max="4338" width="9.125" style="126" customWidth="1"/>
    <col min="4339" max="4339" width="12.875" style="126" bestFit="1" customWidth="1"/>
    <col min="4340" max="4340" width="16.5" style="126" bestFit="1" customWidth="1"/>
    <col min="4341" max="4341" width="22" style="126" customWidth="1"/>
    <col min="4342" max="4342" width="14.875" style="126" customWidth="1"/>
    <col min="4343" max="4343" width="13.75" style="126" customWidth="1"/>
    <col min="4344" max="4344" width="22.875" style="126" customWidth="1"/>
    <col min="4345" max="4345" width="79.5" style="126" customWidth="1"/>
    <col min="4346" max="4346" width="9" style="126"/>
    <col min="4347" max="4347" width="9.75" style="126" bestFit="1" customWidth="1"/>
    <col min="4348" max="4590" width="9" style="126"/>
    <col min="4591" max="4591" width="13.5" style="126" customWidth="1"/>
    <col min="4592" max="4592" width="50.875" style="126" customWidth="1"/>
    <col min="4593" max="4593" width="7.25" style="126" customWidth="1"/>
    <col min="4594" max="4594" width="9.125" style="126" customWidth="1"/>
    <col min="4595" max="4595" width="12.875" style="126" bestFit="1" customWidth="1"/>
    <col min="4596" max="4596" width="16.5" style="126" bestFit="1" customWidth="1"/>
    <col min="4597" max="4597" width="22" style="126" customWidth="1"/>
    <col min="4598" max="4598" width="14.875" style="126" customWidth="1"/>
    <col min="4599" max="4599" width="13.75" style="126" customWidth="1"/>
    <col min="4600" max="4600" width="22.875" style="126" customWidth="1"/>
    <col min="4601" max="4601" width="79.5" style="126" customWidth="1"/>
    <col min="4602" max="4602" width="9" style="126"/>
    <col min="4603" max="4603" width="9.75" style="126" bestFit="1" customWidth="1"/>
    <col min="4604" max="4846" width="9" style="126"/>
    <col min="4847" max="4847" width="13.5" style="126" customWidth="1"/>
    <col min="4848" max="4848" width="50.875" style="126" customWidth="1"/>
    <col min="4849" max="4849" width="7.25" style="126" customWidth="1"/>
    <col min="4850" max="4850" width="9.125" style="126" customWidth="1"/>
    <col min="4851" max="4851" width="12.875" style="126" bestFit="1" customWidth="1"/>
    <col min="4852" max="4852" width="16.5" style="126" bestFit="1" customWidth="1"/>
    <col min="4853" max="4853" width="22" style="126" customWidth="1"/>
    <col min="4854" max="4854" width="14.875" style="126" customWidth="1"/>
    <col min="4855" max="4855" width="13.75" style="126" customWidth="1"/>
    <col min="4856" max="4856" width="22.875" style="126" customWidth="1"/>
    <col min="4857" max="4857" width="79.5" style="126" customWidth="1"/>
    <col min="4858" max="4858" width="9" style="126"/>
    <col min="4859" max="4859" width="9.75" style="126" bestFit="1" customWidth="1"/>
    <col min="4860" max="5102" width="9" style="126"/>
    <col min="5103" max="5103" width="13.5" style="126" customWidth="1"/>
    <col min="5104" max="5104" width="50.875" style="126" customWidth="1"/>
    <col min="5105" max="5105" width="7.25" style="126" customWidth="1"/>
    <col min="5106" max="5106" width="9.125" style="126" customWidth="1"/>
    <col min="5107" max="5107" width="12.875" style="126" bestFit="1" customWidth="1"/>
    <col min="5108" max="5108" width="16.5" style="126" bestFit="1" customWidth="1"/>
    <col min="5109" max="5109" width="22" style="126" customWidth="1"/>
    <col min="5110" max="5110" width="14.875" style="126" customWidth="1"/>
    <col min="5111" max="5111" width="13.75" style="126" customWidth="1"/>
    <col min="5112" max="5112" width="22.875" style="126" customWidth="1"/>
    <col min="5113" max="5113" width="79.5" style="126" customWidth="1"/>
    <col min="5114" max="5114" width="9" style="126"/>
    <col min="5115" max="5115" width="9.75" style="126" bestFit="1" customWidth="1"/>
    <col min="5116" max="5358" width="9" style="126"/>
    <col min="5359" max="5359" width="13.5" style="126" customWidth="1"/>
    <col min="5360" max="5360" width="50.875" style="126" customWidth="1"/>
    <col min="5361" max="5361" width="7.25" style="126" customWidth="1"/>
    <col min="5362" max="5362" width="9.125" style="126" customWidth="1"/>
    <col min="5363" max="5363" width="12.875" style="126" bestFit="1" customWidth="1"/>
    <col min="5364" max="5364" width="16.5" style="126" bestFit="1" customWidth="1"/>
    <col min="5365" max="5365" width="22" style="126" customWidth="1"/>
    <col min="5366" max="5366" width="14.875" style="126" customWidth="1"/>
    <col min="5367" max="5367" width="13.75" style="126" customWidth="1"/>
    <col min="5368" max="5368" width="22.875" style="126" customWidth="1"/>
    <col min="5369" max="5369" width="79.5" style="126" customWidth="1"/>
    <col min="5370" max="5370" width="9" style="126"/>
    <col min="5371" max="5371" width="9.75" style="126" bestFit="1" customWidth="1"/>
    <col min="5372" max="5614" width="9" style="126"/>
    <col min="5615" max="5615" width="13.5" style="126" customWidth="1"/>
    <col min="5616" max="5616" width="50.875" style="126" customWidth="1"/>
    <col min="5617" max="5617" width="7.25" style="126" customWidth="1"/>
    <col min="5618" max="5618" width="9.125" style="126" customWidth="1"/>
    <col min="5619" max="5619" width="12.875" style="126" bestFit="1" customWidth="1"/>
    <col min="5620" max="5620" width="16.5" style="126" bestFit="1" customWidth="1"/>
    <col min="5621" max="5621" width="22" style="126" customWidth="1"/>
    <col min="5622" max="5622" width="14.875" style="126" customWidth="1"/>
    <col min="5623" max="5623" width="13.75" style="126" customWidth="1"/>
    <col min="5624" max="5624" width="22.875" style="126" customWidth="1"/>
    <col min="5625" max="5625" width="79.5" style="126" customWidth="1"/>
    <col min="5626" max="5626" width="9" style="126"/>
    <col min="5627" max="5627" width="9.75" style="126" bestFit="1" customWidth="1"/>
    <col min="5628" max="5870" width="9" style="126"/>
    <col min="5871" max="5871" width="13.5" style="126" customWidth="1"/>
    <col min="5872" max="5872" width="50.875" style="126" customWidth="1"/>
    <col min="5873" max="5873" width="7.25" style="126" customWidth="1"/>
    <col min="5874" max="5874" width="9.125" style="126" customWidth="1"/>
    <col min="5875" max="5875" width="12.875" style="126" bestFit="1" customWidth="1"/>
    <col min="5876" max="5876" width="16.5" style="126" bestFit="1" customWidth="1"/>
    <col min="5877" max="5877" width="22" style="126" customWidth="1"/>
    <col min="5878" max="5878" width="14.875" style="126" customWidth="1"/>
    <col min="5879" max="5879" width="13.75" style="126" customWidth="1"/>
    <col min="5880" max="5880" width="22.875" style="126" customWidth="1"/>
    <col min="5881" max="5881" width="79.5" style="126" customWidth="1"/>
    <col min="5882" max="5882" width="9" style="126"/>
    <col min="5883" max="5883" width="9.75" style="126" bestFit="1" customWidth="1"/>
    <col min="5884" max="6126" width="9" style="126"/>
    <col min="6127" max="6127" width="13.5" style="126" customWidth="1"/>
    <col min="6128" max="6128" width="50.875" style="126" customWidth="1"/>
    <col min="6129" max="6129" width="7.25" style="126" customWidth="1"/>
    <col min="6130" max="6130" width="9.125" style="126" customWidth="1"/>
    <col min="6131" max="6131" width="12.875" style="126" bestFit="1" customWidth="1"/>
    <col min="6132" max="6132" width="16.5" style="126" bestFit="1" customWidth="1"/>
    <col min="6133" max="6133" width="22" style="126" customWidth="1"/>
    <col min="6134" max="6134" width="14.875" style="126" customWidth="1"/>
    <col min="6135" max="6135" width="13.75" style="126" customWidth="1"/>
    <col min="6136" max="6136" width="22.875" style="126" customWidth="1"/>
    <col min="6137" max="6137" width="79.5" style="126" customWidth="1"/>
    <col min="6138" max="6138" width="9" style="126"/>
    <col min="6139" max="6139" width="9.75" style="126" bestFit="1" customWidth="1"/>
    <col min="6140" max="6382" width="9" style="126"/>
    <col min="6383" max="6383" width="13.5" style="126" customWidth="1"/>
    <col min="6384" max="6384" width="50.875" style="126" customWidth="1"/>
    <col min="6385" max="6385" width="7.25" style="126" customWidth="1"/>
    <col min="6386" max="6386" width="9.125" style="126" customWidth="1"/>
    <col min="6387" max="6387" width="12.875" style="126" bestFit="1" customWidth="1"/>
    <col min="6388" max="6388" width="16.5" style="126" bestFit="1" customWidth="1"/>
    <col min="6389" max="6389" width="22" style="126" customWidth="1"/>
    <col min="6390" max="6390" width="14.875" style="126" customWidth="1"/>
    <col min="6391" max="6391" width="13.75" style="126" customWidth="1"/>
    <col min="6392" max="6392" width="22.875" style="126" customWidth="1"/>
    <col min="6393" max="6393" width="79.5" style="126" customWidth="1"/>
    <col min="6394" max="6394" width="9" style="126"/>
    <col min="6395" max="6395" width="9.75" style="126" bestFit="1" customWidth="1"/>
    <col min="6396" max="6638" width="9" style="126"/>
    <col min="6639" max="6639" width="13.5" style="126" customWidth="1"/>
    <col min="6640" max="6640" width="50.875" style="126" customWidth="1"/>
    <col min="6641" max="6641" width="7.25" style="126" customWidth="1"/>
    <col min="6642" max="6642" width="9.125" style="126" customWidth="1"/>
    <col min="6643" max="6643" width="12.875" style="126" bestFit="1" customWidth="1"/>
    <col min="6644" max="6644" width="16.5" style="126" bestFit="1" customWidth="1"/>
    <col min="6645" max="6645" width="22" style="126" customWidth="1"/>
    <col min="6646" max="6646" width="14.875" style="126" customWidth="1"/>
    <col min="6647" max="6647" width="13.75" style="126" customWidth="1"/>
    <col min="6648" max="6648" width="22.875" style="126" customWidth="1"/>
    <col min="6649" max="6649" width="79.5" style="126" customWidth="1"/>
    <col min="6650" max="6650" width="9" style="126"/>
    <col min="6651" max="6651" width="9.75" style="126" bestFit="1" customWidth="1"/>
    <col min="6652" max="6894" width="9" style="126"/>
    <col min="6895" max="6895" width="13.5" style="126" customWidth="1"/>
    <col min="6896" max="6896" width="50.875" style="126" customWidth="1"/>
    <col min="6897" max="6897" width="7.25" style="126" customWidth="1"/>
    <col min="6898" max="6898" width="9.125" style="126" customWidth="1"/>
    <col min="6899" max="6899" width="12.875" style="126" bestFit="1" customWidth="1"/>
    <col min="6900" max="6900" width="16.5" style="126" bestFit="1" customWidth="1"/>
    <col min="6901" max="6901" width="22" style="126" customWidth="1"/>
    <col min="6902" max="6902" width="14.875" style="126" customWidth="1"/>
    <col min="6903" max="6903" width="13.75" style="126" customWidth="1"/>
    <col min="6904" max="6904" width="22.875" style="126" customWidth="1"/>
    <col min="6905" max="6905" width="79.5" style="126" customWidth="1"/>
    <col min="6906" max="6906" width="9" style="126"/>
    <col min="6907" max="6907" width="9.75" style="126" bestFit="1" customWidth="1"/>
    <col min="6908" max="7150" width="9" style="126"/>
    <col min="7151" max="7151" width="13.5" style="126" customWidth="1"/>
    <col min="7152" max="7152" width="50.875" style="126" customWidth="1"/>
    <col min="7153" max="7153" width="7.25" style="126" customWidth="1"/>
    <col min="7154" max="7154" width="9.125" style="126" customWidth="1"/>
    <col min="7155" max="7155" width="12.875" style="126" bestFit="1" customWidth="1"/>
    <col min="7156" max="7156" width="16.5" style="126" bestFit="1" customWidth="1"/>
    <col min="7157" max="7157" width="22" style="126" customWidth="1"/>
    <col min="7158" max="7158" width="14.875" style="126" customWidth="1"/>
    <col min="7159" max="7159" width="13.75" style="126" customWidth="1"/>
    <col min="7160" max="7160" width="22.875" style="126" customWidth="1"/>
    <col min="7161" max="7161" width="79.5" style="126" customWidth="1"/>
    <col min="7162" max="7162" width="9" style="126"/>
    <col min="7163" max="7163" width="9.75" style="126" bestFit="1" customWidth="1"/>
    <col min="7164" max="7406" width="9" style="126"/>
    <col min="7407" max="7407" width="13.5" style="126" customWidth="1"/>
    <col min="7408" max="7408" width="50.875" style="126" customWidth="1"/>
    <col min="7409" max="7409" width="7.25" style="126" customWidth="1"/>
    <col min="7410" max="7410" width="9.125" style="126" customWidth="1"/>
    <col min="7411" max="7411" width="12.875" style="126" bestFit="1" customWidth="1"/>
    <col min="7412" max="7412" width="16.5" style="126" bestFit="1" customWidth="1"/>
    <col min="7413" max="7413" width="22" style="126" customWidth="1"/>
    <col min="7414" max="7414" width="14.875" style="126" customWidth="1"/>
    <col min="7415" max="7415" width="13.75" style="126" customWidth="1"/>
    <col min="7416" max="7416" width="22.875" style="126" customWidth="1"/>
    <col min="7417" max="7417" width="79.5" style="126" customWidth="1"/>
    <col min="7418" max="7418" width="9" style="126"/>
    <col min="7419" max="7419" width="9.75" style="126" bestFit="1" customWidth="1"/>
    <col min="7420" max="7662" width="9" style="126"/>
    <col min="7663" max="7663" width="13.5" style="126" customWidth="1"/>
    <col min="7664" max="7664" width="50.875" style="126" customWidth="1"/>
    <col min="7665" max="7665" width="7.25" style="126" customWidth="1"/>
    <col min="7666" max="7666" width="9.125" style="126" customWidth="1"/>
    <col min="7667" max="7667" width="12.875" style="126" bestFit="1" customWidth="1"/>
    <col min="7668" max="7668" width="16.5" style="126" bestFit="1" customWidth="1"/>
    <col min="7669" max="7669" width="22" style="126" customWidth="1"/>
    <col min="7670" max="7670" width="14.875" style="126" customWidth="1"/>
    <col min="7671" max="7671" width="13.75" style="126" customWidth="1"/>
    <col min="7672" max="7672" width="22.875" style="126" customWidth="1"/>
    <col min="7673" max="7673" width="79.5" style="126" customWidth="1"/>
    <col min="7674" max="7674" width="9" style="126"/>
    <col min="7675" max="7675" width="9.75" style="126" bestFit="1" customWidth="1"/>
    <col min="7676" max="7918" width="9" style="126"/>
    <col min="7919" max="7919" width="13.5" style="126" customWidth="1"/>
    <col min="7920" max="7920" width="50.875" style="126" customWidth="1"/>
    <col min="7921" max="7921" width="7.25" style="126" customWidth="1"/>
    <col min="7922" max="7922" width="9.125" style="126" customWidth="1"/>
    <col min="7923" max="7923" width="12.875" style="126" bestFit="1" customWidth="1"/>
    <col min="7924" max="7924" width="16.5" style="126" bestFit="1" customWidth="1"/>
    <col min="7925" max="7925" width="22" style="126" customWidth="1"/>
    <col min="7926" max="7926" width="14.875" style="126" customWidth="1"/>
    <col min="7927" max="7927" width="13.75" style="126" customWidth="1"/>
    <col min="7928" max="7928" width="22.875" style="126" customWidth="1"/>
    <col min="7929" max="7929" width="79.5" style="126" customWidth="1"/>
    <col min="7930" max="7930" width="9" style="126"/>
    <col min="7931" max="7931" width="9.75" style="126" bestFit="1" customWidth="1"/>
    <col min="7932" max="8174" width="9" style="126"/>
    <col min="8175" max="8175" width="13.5" style="126" customWidth="1"/>
    <col min="8176" max="8176" width="50.875" style="126" customWidth="1"/>
    <col min="8177" max="8177" width="7.25" style="126" customWidth="1"/>
    <col min="8178" max="8178" width="9.125" style="126" customWidth="1"/>
    <col min="8179" max="8179" width="12.875" style="126" bestFit="1" customWidth="1"/>
    <col min="8180" max="8180" width="16.5" style="126" bestFit="1" customWidth="1"/>
    <col min="8181" max="8181" width="22" style="126" customWidth="1"/>
    <col min="8182" max="8182" width="14.875" style="126" customWidth="1"/>
    <col min="8183" max="8183" width="13.75" style="126" customWidth="1"/>
    <col min="8184" max="8184" width="22.875" style="126" customWidth="1"/>
    <col min="8185" max="8185" width="79.5" style="126" customWidth="1"/>
    <col min="8186" max="8186" width="9" style="126"/>
    <col min="8187" max="8187" width="9.75" style="126" bestFit="1" customWidth="1"/>
    <col min="8188" max="8430" width="9" style="126"/>
    <col min="8431" max="8431" width="13.5" style="126" customWidth="1"/>
    <col min="8432" max="8432" width="50.875" style="126" customWidth="1"/>
    <col min="8433" max="8433" width="7.25" style="126" customWidth="1"/>
    <col min="8434" max="8434" width="9.125" style="126" customWidth="1"/>
    <col min="8435" max="8435" width="12.875" style="126" bestFit="1" customWidth="1"/>
    <col min="8436" max="8436" width="16.5" style="126" bestFit="1" customWidth="1"/>
    <col min="8437" max="8437" width="22" style="126" customWidth="1"/>
    <col min="8438" max="8438" width="14.875" style="126" customWidth="1"/>
    <col min="8439" max="8439" width="13.75" style="126" customWidth="1"/>
    <col min="8440" max="8440" width="22.875" style="126" customWidth="1"/>
    <col min="8441" max="8441" width="79.5" style="126" customWidth="1"/>
    <col min="8442" max="8442" width="9" style="126"/>
    <col min="8443" max="8443" width="9.75" style="126" bestFit="1" customWidth="1"/>
    <col min="8444" max="8686" width="9" style="126"/>
    <col min="8687" max="8687" width="13.5" style="126" customWidth="1"/>
    <col min="8688" max="8688" width="50.875" style="126" customWidth="1"/>
    <col min="8689" max="8689" width="7.25" style="126" customWidth="1"/>
    <col min="8690" max="8690" width="9.125" style="126" customWidth="1"/>
    <col min="8691" max="8691" width="12.875" style="126" bestFit="1" customWidth="1"/>
    <col min="8692" max="8692" width="16.5" style="126" bestFit="1" customWidth="1"/>
    <col min="8693" max="8693" width="22" style="126" customWidth="1"/>
    <col min="8694" max="8694" width="14.875" style="126" customWidth="1"/>
    <col min="8695" max="8695" width="13.75" style="126" customWidth="1"/>
    <col min="8696" max="8696" width="22.875" style="126" customWidth="1"/>
    <col min="8697" max="8697" width="79.5" style="126" customWidth="1"/>
    <col min="8698" max="8698" width="9" style="126"/>
    <col min="8699" max="8699" width="9.75" style="126" bestFit="1" customWidth="1"/>
    <col min="8700" max="8942" width="9" style="126"/>
    <col min="8943" max="8943" width="13.5" style="126" customWidth="1"/>
    <col min="8944" max="8944" width="50.875" style="126" customWidth="1"/>
    <col min="8945" max="8945" width="7.25" style="126" customWidth="1"/>
    <col min="8946" max="8946" width="9.125" style="126" customWidth="1"/>
    <col min="8947" max="8947" width="12.875" style="126" bestFit="1" customWidth="1"/>
    <col min="8948" max="8948" width="16.5" style="126" bestFit="1" customWidth="1"/>
    <col min="8949" max="8949" width="22" style="126" customWidth="1"/>
    <col min="8950" max="8950" width="14.875" style="126" customWidth="1"/>
    <col min="8951" max="8951" width="13.75" style="126" customWidth="1"/>
    <col min="8952" max="8952" width="22.875" style="126" customWidth="1"/>
    <col min="8953" max="8953" width="79.5" style="126" customWidth="1"/>
    <col min="8954" max="8954" width="9" style="126"/>
    <col min="8955" max="8955" width="9.75" style="126" bestFit="1" customWidth="1"/>
    <col min="8956" max="9198" width="9" style="126"/>
    <col min="9199" max="9199" width="13.5" style="126" customWidth="1"/>
    <col min="9200" max="9200" width="50.875" style="126" customWidth="1"/>
    <col min="9201" max="9201" width="7.25" style="126" customWidth="1"/>
    <col min="9202" max="9202" width="9.125" style="126" customWidth="1"/>
    <col min="9203" max="9203" width="12.875" style="126" bestFit="1" customWidth="1"/>
    <col min="9204" max="9204" width="16.5" style="126" bestFit="1" customWidth="1"/>
    <col min="9205" max="9205" width="22" style="126" customWidth="1"/>
    <col min="9206" max="9206" width="14.875" style="126" customWidth="1"/>
    <col min="9207" max="9207" width="13.75" style="126" customWidth="1"/>
    <col min="9208" max="9208" width="22.875" style="126" customWidth="1"/>
    <col min="9209" max="9209" width="79.5" style="126" customWidth="1"/>
    <col min="9210" max="9210" width="9" style="126"/>
    <col min="9211" max="9211" width="9.75" style="126" bestFit="1" customWidth="1"/>
    <col min="9212" max="9454" width="9" style="126"/>
    <col min="9455" max="9455" width="13.5" style="126" customWidth="1"/>
    <col min="9456" max="9456" width="50.875" style="126" customWidth="1"/>
    <col min="9457" max="9457" width="7.25" style="126" customWidth="1"/>
    <col min="9458" max="9458" width="9.125" style="126" customWidth="1"/>
    <col min="9459" max="9459" width="12.875" style="126" bestFit="1" customWidth="1"/>
    <col min="9460" max="9460" width="16.5" style="126" bestFit="1" customWidth="1"/>
    <col min="9461" max="9461" width="22" style="126" customWidth="1"/>
    <col min="9462" max="9462" width="14.875" style="126" customWidth="1"/>
    <col min="9463" max="9463" width="13.75" style="126" customWidth="1"/>
    <col min="9464" max="9464" width="22.875" style="126" customWidth="1"/>
    <col min="9465" max="9465" width="79.5" style="126" customWidth="1"/>
    <col min="9466" max="9466" width="9" style="126"/>
    <col min="9467" max="9467" width="9.75" style="126" bestFit="1" customWidth="1"/>
    <col min="9468" max="9710" width="9" style="126"/>
    <col min="9711" max="9711" width="13.5" style="126" customWidth="1"/>
    <col min="9712" max="9712" width="50.875" style="126" customWidth="1"/>
    <col min="9713" max="9713" width="7.25" style="126" customWidth="1"/>
    <col min="9714" max="9714" width="9.125" style="126" customWidth="1"/>
    <col min="9715" max="9715" width="12.875" style="126" bestFit="1" customWidth="1"/>
    <col min="9716" max="9716" width="16.5" style="126" bestFit="1" customWidth="1"/>
    <col min="9717" max="9717" width="22" style="126" customWidth="1"/>
    <col min="9718" max="9718" width="14.875" style="126" customWidth="1"/>
    <col min="9719" max="9719" width="13.75" style="126" customWidth="1"/>
    <col min="9720" max="9720" width="22.875" style="126" customWidth="1"/>
    <col min="9721" max="9721" width="79.5" style="126" customWidth="1"/>
    <col min="9722" max="9722" width="9" style="126"/>
    <col min="9723" max="9723" width="9.75" style="126" bestFit="1" customWidth="1"/>
    <col min="9724" max="9966" width="9" style="126"/>
    <col min="9967" max="9967" width="13.5" style="126" customWidth="1"/>
    <col min="9968" max="9968" width="50.875" style="126" customWidth="1"/>
    <col min="9969" max="9969" width="7.25" style="126" customWidth="1"/>
    <col min="9970" max="9970" width="9.125" style="126" customWidth="1"/>
    <col min="9971" max="9971" width="12.875" style="126" bestFit="1" customWidth="1"/>
    <col min="9972" max="9972" width="16.5" style="126" bestFit="1" customWidth="1"/>
    <col min="9973" max="9973" width="22" style="126" customWidth="1"/>
    <col min="9974" max="9974" width="14.875" style="126" customWidth="1"/>
    <col min="9975" max="9975" width="13.75" style="126" customWidth="1"/>
    <col min="9976" max="9976" width="22.875" style="126" customWidth="1"/>
    <col min="9977" max="9977" width="79.5" style="126" customWidth="1"/>
    <col min="9978" max="9978" width="9" style="126"/>
    <col min="9979" max="9979" width="9.75" style="126" bestFit="1" customWidth="1"/>
    <col min="9980" max="10222" width="9" style="126"/>
    <col min="10223" max="10223" width="13.5" style="126" customWidth="1"/>
    <col min="10224" max="10224" width="50.875" style="126" customWidth="1"/>
    <col min="10225" max="10225" width="7.25" style="126" customWidth="1"/>
    <col min="10226" max="10226" width="9.125" style="126" customWidth="1"/>
    <col min="10227" max="10227" width="12.875" style="126" bestFit="1" customWidth="1"/>
    <col min="10228" max="10228" width="16.5" style="126" bestFit="1" customWidth="1"/>
    <col min="10229" max="10229" width="22" style="126" customWidth="1"/>
    <col min="10230" max="10230" width="14.875" style="126" customWidth="1"/>
    <col min="10231" max="10231" width="13.75" style="126" customWidth="1"/>
    <col min="10232" max="10232" width="22.875" style="126" customWidth="1"/>
    <col min="10233" max="10233" width="79.5" style="126" customWidth="1"/>
    <col min="10234" max="10234" width="9" style="126"/>
    <col min="10235" max="10235" width="9.75" style="126" bestFit="1" customWidth="1"/>
    <col min="10236" max="10478" width="9" style="126"/>
    <col min="10479" max="10479" width="13.5" style="126" customWidth="1"/>
    <col min="10480" max="10480" width="50.875" style="126" customWidth="1"/>
    <col min="10481" max="10481" width="7.25" style="126" customWidth="1"/>
    <col min="10482" max="10482" width="9.125" style="126" customWidth="1"/>
    <col min="10483" max="10483" width="12.875" style="126" bestFit="1" customWidth="1"/>
    <col min="10484" max="10484" width="16.5" style="126" bestFit="1" customWidth="1"/>
    <col min="10485" max="10485" width="22" style="126" customWidth="1"/>
    <col min="10486" max="10486" width="14.875" style="126" customWidth="1"/>
    <col min="10487" max="10487" width="13.75" style="126" customWidth="1"/>
    <col min="10488" max="10488" width="22.875" style="126" customWidth="1"/>
    <col min="10489" max="10489" width="79.5" style="126" customWidth="1"/>
    <col min="10490" max="10490" width="9" style="126"/>
    <col min="10491" max="10491" width="9.75" style="126" bestFit="1" customWidth="1"/>
    <col min="10492" max="10734" width="9" style="126"/>
    <col min="10735" max="10735" width="13.5" style="126" customWidth="1"/>
    <col min="10736" max="10736" width="50.875" style="126" customWidth="1"/>
    <col min="10737" max="10737" width="7.25" style="126" customWidth="1"/>
    <col min="10738" max="10738" width="9.125" style="126" customWidth="1"/>
    <col min="10739" max="10739" width="12.875" style="126" bestFit="1" customWidth="1"/>
    <col min="10740" max="10740" width="16.5" style="126" bestFit="1" customWidth="1"/>
    <col min="10741" max="10741" width="22" style="126" customWidth="1"/>
    <col min="10742" max="10742" width="14.875" style="126" customWidth="1"/>
    <col min="10743" max="10743" width="13.75" style="126" customWidth="1"/>
    <col min="10744" max="10744" width="22.875" style="126" customWidth="1"/>
    <col min="10745" max="10745" width="79.5" style="126" customWidth="1"/>
    <col min="10746" max="10746" width="9" style="126"/>
    <col min="10747" max="10747" width="9.75" style="126" bestFit="1" customWidth="1"/>
    <col min="10748" max="10990" width="9" style="126"/>
    <col min="10991" max="10991" width="13.5" style="126" customWidth="1"/>
    <col min="10992" max="10992" width="50.875" style="126" customWidth="1"/>
    <col min="10993" max="10993" width="7.25" style="126" customWidth="1"/>
    <col min="10994" max="10994" width="9.125" style="126" customWidth="1"/>
    <col min="10995" max="10995" width="12.875" style="126" bestFit="1" customWidth="1"/>
    <col min="10996" max="10996" width="16.5" style="126" bestFit="1" customWidth="1"/>
    <col min="10997" max="10997" width="22" style="126" customWidth="1"/>
    <col min="10998" max="10998" width="14.875" style="126" customWidth="1"/>
    <col min="10999" max="10999" width="13.75" style="126" customWidth="1"/>
    <col min="11000" max="11000" width="22.875" style="126" customWidth="1"/>
    <col min="11001" max="11001" width="79.5" style="126" customWidth="1"/>
    <col min="11002" max="11002" width="9" style="126"/>
    <col min="11003" max="11003" width="9.75" style="126" bestFit="1" customWidth="1"/>
    <col min="11004" max="11246" width="9" style="126"/>
    <col min="11247" max="11247" width="13.5" style="126" customWidth="1"/>
    <col min="11248" max="11248" width="50.875" style="126" customWidth="1"/>
    <col min="11249" max="11249" width="7.25" style="126" customWidth="1"/>
    <col min="11250" max="11250" width="9.125" style="126" customWidth="1"/>
    <col min="11251" max="11251" width="12.875" style="126" bestFit="1" customWidth="1"/>
    <col min="11252" max="11252" width="16.5" style="126" bestFit="1" customWidth="1"/>
    <col min="11253" max="11253" width="22" style="126" customWidth="1"/>
    <col min="11254" max="11254" width="14.875" style="126" customWidth="1"/>
    <col min="11255" max="11255" width="13.75" style="126" customWidth="1"/>
    <col min="11256" max="11256" width="22.875" style="126" customWidth="1"/>
    <col min="11257" max="11257" width="79.5" style="126" customWidth="1"/>
    <col min="11258" max="11258" width="9" style="126"/>
    <col min="11259" max="11259" width="9.75" style="126" bestFit="1" customWidth="1"/>
    <col min="11260" max="11502" width="9" style="126"/>
    <col min="11503" max="11503" width="13.5" style="126" customWidth="1"/>
    <col min="11504" max="11504" width="50.875" style="126" customWidth="1"/>
    <col min="11505" max="11505" width="7.25" style="126" customWidth="1"/>
    <col min="11506" max="11506" width="9.125" style="126" customWidth="1"/>
    <col min="11507" max="11507" width="12.875" style="126" bestFit="1" customWidth="1"/>
    <col min="11508" max="11508" width="16.5" style="126" bestFit="1" customWidth="1"/>
    <col min="11509" max="11509" width="22" style="126" customWidth="1"/>
    <col min="11510" max="11510" width="14.875" style="126" customWidth="1"/>
    <col min="11511" max="11511" width="13.75" style="126" customWidth="1"/>
    <col min="11512" max="11512" width="22.875" style="126" customWidth="1"/>
    <col min="11513" max="11513" width="79.5" style="126" customWidth="1"/>
    <col min="11514" max="11514" width="9" style="126"/>
    <col min="11515" max="11515" width="9.75" style="126" bestFit="1" customWidth="1"/>
    <col min="11516" max="11758" width="9" style="126"/>
    <col min="11759" max="11759" width="13.5" style="126" customWidth="1"/>
    <col min="11760" max="11760" width="50.875" style="126" customWidth="1"/>
    <col min="11761" max="11761" width="7.25" style="126" customWidth="1"/>
    <col min="11762" max="11762" width="9.125" style="126" customWidth="1"/>
    <col min="11763" max="11763" width="12.875" style="126" bestFit="1" customWidth="1"/>
    <col min="11764" max="11764" width="16.5" style="126" bestFit="1" customWidth="1"/>
    <col min="11765" max="11765" width="22" style="126" customWidth="1"/>
    <col min="11766" max="11766" width="14.875" style="126" customWidth="1"/>
    <col min="11767" max="11767" width="13.75" style="126" customWidth="1"/>
    <col min="11768" max="11768" width="22.875" style="126" customWidth="1"/>
    <col min="11769" max="11769" width="79.5" style="126" customWidth="1"/>
    <col min="11770" max="11770" width="9" style="126"/>
    <col min="11771" max="11771" width="9.75" style="126" bestFit="1" customWidth="1"/>
    <col min="11772" max="12014" width="9" style="126"/>
    <col min="12015" max="12015" width="13.5" style="126" customWidth="1"/>
    <col min="12016" max="12016" width="50.875" style="126" customWidth="1"/>
    <col min="12017" max="12017" width="7.25" style="126" customWidth="1"/>
    <col min="12018" max="12018" width="9.125" style="126" customWidth="1"/>
    <col min="12019" max="12019" width="12.875" style="126" bestFit="1" customWidth="1"/>
    <col min="12020" max="12020" width="16.5" style="126" bestFit="1" customWidth="1"/>
    <col min="12021" max="12021" width="22" style="126" customWidth="1"/>
    <col min="12022" max="12022" width="14.875" style="126" customWidth="1"/>
    <col min="12023" max="12023" width="13.75" style="126" customWidth="1"/>
    <col min="12024" max="12024" width="22.875" style="126" customWidth="1"/>
    <col min="12025" max="12025" width="79.5" style="126" customWidth="1"/>
    <col min="12026" max="12026" width="9" style="126"/>
    <col min="12027" max="12027" width="9.75" style="126" bestFit="1" customWidth="1"/>
    <col min="12028" max="12270" width="9" style="126"/>
    <col min="12271" max="12271" width="13.5" style="126" customWidth="1"/>
    <col min="12272" max="12272" width="50.875" style="126" customWidth="1"/>
    <col min="12273" max="12273" width="7.25" style="126" customWidth="1"/>
    <col min="12274" max="12274" width="9.125" style="126" customWidth="1"/>
    <col min="12275" max="12275" width="12.875" style="126" bestFit="1" customWidth="1"/>
    <col min="12276" max="12276" width="16.5" style="126" bestFit="1" customWidth="1"/>
    <col min="12277" max="12277" width="22" style="126" customWidth="1"/>
    <col min="12278" max="12278" width="14.875" style="126" customWidth="1"/>
    <col min="12279" max="12279" width="13.75" style="126" customWidth="1"/>
    <col min="12280" max="12280" width="22.875" style="126" customWidth="1"/>
    <col min="12281" max="12281" width="79.5" style="126" customWidth="1"/>
    <col min="12282" max="12282" width="9" style="126"/>
    <col min="12283" max="12283" width="9.75" style="126" bestFit="1" customWidth="1"/>
    <col min="12284" max="12526" width="9" style="126"/>
    <col min="12527" max="12527" width="13.5" style="126" customWidth="1"/>
    <col min="12528" max="12528" width="50.875" style="126" customWidth="1"/>
    <col min="12529" max="12529" width="7.25" style="126" customWidth="1"/>
    <col min="12530" max="12530" width="9.125" style="126" customWidth="1"/>
    <col min="12531" max="12531" width="12.875" style="126" bestFit="1" customWidth="1"/>
    <col min="12532" max="12532" width="16.5" style="126" bestFit="1" customWidth="1"/>
    <col min="12533" max="12533" width="22" style="126" customWidth="1"/>
    <col min="12534" max="12534" width="14.875" style="126" customWidth="1"/>
    <col min="12535" max="12535" width="13.75" style="126" customWidth="1"/>
    <col min="12536" max="12536" width="22.875" style="126" customWidth="1"/>
    <col min="12537" max="12537" width="79.5" style="126" customWidth="1"/>
    <col min="12538" max="12538" width="9" style="126"/>
    <col min="12539" max="12539" width="9.75" style="126" bestFit="1" customWidth="1"/>
    <col min="12540" max="12782" width="9" style="126"/>
    <col min="12783" max="12783" width="13.5" style="126" customWidth="1"/>
    <col min="12784" max="12784" width="50.875" style="126" customWidth="1"/>
    <col min="12785" max="12785" width="7.25" style="126" customWidth="1"/>
    <col min="12786" max="12786" width="9.125" style="126" customWidth="1"/>
    <col min="12787" max="12787" width="12.875" style="126" bestFit="1" customWidth="1"/>
    <col min="12788" max="12788" width="16.5" style="126" bestFit="1" customWidth="1"/>
    <col min="12789" max="12789" width="22" style="126" customWidth="1"/>
    <col min="12790" max="12790" width="14.875" style="126" customWidth="1"/>
    <col min="12791" max="12791" width="13.75" style="126" customWidth="1"/>
    <col min="12792" max="12792" width="22.875" style="126" customWidth="1"/>
    <col min="12793" max="12793" width="79.5" style="126" customWidth="1"/>
    <col min="12794" max="12794" width="9" style="126"/>
    <col min="12795" max="12795" width="9.75" style="126" bestFit="1" customWidth="1"/>
    <col min="12796" max="13038" width="9" style="126"/>
    <col min="13039" max="13039" width="13.5" style="126" customWidth="1"/>
    <col min="13040" max="13040" width="50.875" style="126" customWidth="1"/>
    <col min="13041" max="13041" width="7.25" style="126" customWidth="1"/>
    <col min="13042" max="13042" width="9.125" style="126" customWidth="1"/>
    <col min="13043" max="13043" width="12.875" style="126" bestFit="1" customWidth="1"/>
    <col min="13044" max="13044" width="16.5" style="126" bestFit="1" customWidth="1"/>
    <col min="13045" max="13045" width="22" style="126" customWidth="1"/>
    <col min="13046" max="13046" width="14.875" style="126" customWidth="1"/>
    <col min="13047" max="13047" width="13.75" style="126" customWidth="1"/>
    <col min="13048" max="13048" width="22.875" style="126" customWidth="1"/>
    <col min="13049" max="13049" width="79.5" style="126" customWidth="1"/>
    <col min="13050" max="13050" width="9" style="126"/>
    <col min="13051" max="13051" width="9.75" style="126" bestFit="1" customWidth="1"/>
    <col min="13052" max="13294" width="9" style="126"/>
    <col min="13295" max="13295" width="13.5" style="126" customWidth="1"/>
    <col min="13296" max="13296" width="50.875" style="126" customWidth="1"/>
    <col min="13297" max="13297" width="7.25" style="126" customWidth="1"/>
    <col min="13298" max="13298" width="9.125" style="126" customWidth="1"/>
    <col min="13299" max="13299" width="12.875" style="126" bestFit="1" customWidth="1"/>
    <col min="13300" max="13300" width="16.5" style="126" bestFit="1" customWidth="1"/>
    <col min="13301" max="13301" width="22" style="126" customWidth="1"/>
    <col min="13302" max="13302" width="14.875" style="126" customWidth="1"/>
    <col min="13303" max="13303" width="13.75" style="126" customWidth="1"/>
    <col min="13304" max="13304" width="22.875" style="126" customWidth="1"/>
    <col min="13305" max="13305" width="79.5" style="126" customWidth="1"/>
    <col min="13306" max="13306" width="9" style="126"/>
    <col min="13307" max="13307" width="9.75" style="126" bestFit="1" customWidth="1"/>
    <col min="13308" max="13550" width="9" style="126"/>
    <col min="13551" max="13551" width="13.5" style="126" customWidth="1"/>
    <col min="13552" max="13552" width="50.875" style="126" customWidth="1"/>
    <col min="13553" max="13553" width="7.25" style="126" customWidth="1"/>
    <col min="13554" max="13554" width="9.125" style="126" customWidth="1"/>
    <col min="13555" max="13555" width="12.875" style="126" bestFit="1" customWidth="1"/>
    <col min="13556" max="13556" width="16.5" style="126" bestFit="1" customWidth="1"/>
    <col min="13557" max="13557" width="22" style="126" customWidth="1"/>
    <col min="13558" max="13558" width="14.875" style="126" customWidth="1"/>
    <col min="13559" max="13559" width="13.75" style="126" customWidth="1"/>
    <col min="13560" max="13560" width="22.875" style="126" customWidth="1"/>
    <col min="13561" max="13561" width="79.5" style="126" customWidth="1"/>
    <col min="13562" max="13562" width="9" style="126"/>
    <col min="13563" max="13563" width="9.75" style="126" bestFit="1" customWidth="1"/>
    <col min="13564" max="13806" width="9" style="126"/>
    <col min="13807" max="13807" width="13.5" style="126" customWidth="1"/>
    <col min="13808" max="13808" width="50.875" style="126" customWidth="1"/>
    <col min="13809" max="13809" width="7.25" style="126" customWidth="1"/>
    <col min="13810" max="13810" width="9.125" style="126" customWidth="1"/>
    <col min="13811" max="13811" width="12.875" style="126" bestFit="1" customWidth="1"/>
    <col min="13812" max="13812" width="16.5" style="126" bestFit="1" customWidth="1"/>
    <col min="13813" max="13813" width="22" style="126" customWidth="1"/>
    <col min="13814" max="13814" width="14.875" style="126" customWidth="1"/>
    <col min="13815" max="13815" width="13.75" style="126" customWidth="1"/>
    <col min="13816" max="13816" width="22.875" style="126" customWidth="1"/>
    <col min="13817" max="13817" width="79.5" style="126" customWidth="1"/>
    <col min="13818" max="13818" width="9" style="126"/>
    <col min="13819" max="13819" width="9.75" style="126" bestFit="1" customWidth="1"/>
    <col min="13820" max="14062" width="9" style="126"/>
    <col min="14063" max="14063" width="13.5" style="126" customWidth="1"/>
    <col min="14064" max="14064" width="50.875" style="126" customWidth="1"/>
    <col min="14065" max="14065" width="7.25" style="126" customWidth="1"/>
    <col min="14066" max="14066" width="9.125" style="126" customWidth="1"/>
    <col min="14067" max="14067" width="12.875" style="126" bestFit="1" customWidth="1"/>
    <col min="14068" max="14068" width="16.5" style="126" bestFit="1" customWidth="1"/>
    <col min="14069" max="14069" width="22" style="126" customWidth="1"/>
    <col min="14070" max="14070" width="14.875" style="126" customWidth="1"/>
    <col min="14071" max="14071" width="13.75" style="126" customWidth="1"/>
    <col min="14072" max="14072" width="22.875" style="126" customWidth="1"/>
    <col min="14073" max="14073" width="79.5" style="126" customWidth="1"/>
    <col min="14074" max="14074" width="9" style="126"/>
    <col min="14075" max="14075" width="9.75" style="126" bestFit="1" customWidth="1"/>
    <col min="14076" max="14318" width="9" style="126"/>
    <col min="14319" max="14319" width="13.5" style="126" customWidth="1"/>
    <col min="14320" max="14320" width="50.875" style="126" customWidth="1"/>
    <col min="14321" max="14321" width="7.25" style="126" customWidth="1"/>
    <col min="14322" max="14322" width="9.125" style="126" customWidth="1"/>
    <col min="14323" max="14323" width="12.875" style="126" bestFit="1" customWidth="1"/>
    <col min="14324" max="14324" width="16.5" style="126" bestFit="1" customWidth="1"/>
    <col min="14325" max="14325" width="22" style="126" customWidth="1"/>
    <col min="14326" max="14326" width="14.875" style="126" customWidth="1"/>
    <col min="14327" max="14327" width="13.75" style="126" customWidth="1"/>
    <col min="14328" max="14328" width="22.875" style="126" customWidth="1"/>
    <col min="14329" max="14329" width="79.5" style="126" customWidth="1"/>
    <col min="14330" max="14330" width="9" style="126"/>
    <col min="14331" max="14331" width="9.75" style="126" bestFit="1" customWidth="1"/>
    <col min="14332" max="14574" width="9" style="126"/>
    <col min="14575" max="14575" width="13.5" style="126" customWidth="1"/>
    <col min="14576" max="14576" width="50.875" style="126" customWidth="1"/>
    <col min="14577" max="14577" width="7.25" style="126" customWidth="1"/>
    <col min="14578" max="14578" width="9.125" style="126" customWidth="1"/>
    <col min="14579" max="14579" width="12.875" style="126" bestFit="1" customWidth="1"/>
    <col min="14580" max="14580" width="16.5" style="126" bestFit="1" customWidth="1"/>
    <col min="14581" max="14581" width="22" style="126" customWidth="1"/>
    <col min="14582" max="14582" width="14.875" style="126" customWidth="1"/>
    <col min="14583" max="14583" width="13.75" style="126" customWidth="1"/>
    <col min="14584" max="14584" width="22.875" style="126" customWidth="1"/>
    <col min="14585" max="14585" width="79.5" style="126" customWidth="1"/>
    <col min="14586" max="14586" width="9" style="126"/>
    <col min="14587" max="14587" width="9.75" style="126" bestFit="1" customWidth="1"/>
    <col min="14588" max="14830" width="9" style="126"/>
    <col min="14831" max="14831" width="13.5" style="126" customWidth="1"/>
    <col min="14832" max="14832" width="50.875" style="126" customWidth="1"/>
    <col min="14833" max="14833" width="7.25" style="126" customWidth="1"/>
    <col min="14834" max="14834" width="9.125" style="126" customWidth="1"/>
    <col min="14835" max="14835" width="12.875" style="126" bestFit="1" customWidth="1"/>
    <col min="14836" max="14836" width="16.5" style="126" bestFit="1" customWidth="1"/>
    <col min="14837" max="14837" width="22" style="126" customWidth="1"/>
    <col min="14838" max="14838" width="14.875" style="126" customWidth="1"/>
    <col min="14839" max="14839" width="13.75" style="126" customWidth="1"/>
    <col min="14840" max="14840" width="22.875" style="126" customWidth="1"/>
    <col min="14841" max="14841" width="79.5" style="126" customWidth="1"/>
    <col min="14842" max="14842" width="9" style="126"/>
    <col min="14843" max="14843" width="9.75" style="126" bestFit="1" customWidth="1"/>
    <col min="14844" max="15086" width="9" style="126"/>
    <col min="15087" max="15087" width="13.5" style="126" customWidth="1"/>
    <col min="15088" max="15088" width="50.875" style="126" customWidth="1"/>
    <col min="15089" max="15089" width="7.25" style="126" customWidth="1"/>
    <col min="15090" max="15090" width="9.125" style="126" customWidth="1"/>
    <col min="15091" max="15091" width="12.875" style="126" bestFit="1" customWidth="1"/>
    <col min="15092" max="15092" width="16.5" style="126" bestFit="1" customWidth="1"/>
    <col min="15093" max="15093" width="22" style="126" customWidth="1"/>
    <col min="15094" max="15094" width="14.875" style="126" customWidth="1"/>
    <col min="15095" max="15095" width="13.75" style="126" customWidth="1"/>
    <col min="15096" max="15096" width="22.875" style="126" customWidth="1"/>
    <col min="15097" max="15097" width="79.5" style="126" customWidth="1"/>
    <col min="15098" max="15098" width="9" style="126"/>
    <col min="15099" max="15099" width="9.75" style="126" bestFit="1" customWidth="1"/>
    <col min="15100" max="15342" width="9" style="126"/>
    <col min="15343" max="15343" width="13.5" style="126" customWidth="1"/>
    <col min="15344" max="15344" width="50.875" style="126" customWidth="1"/>
    <col min="15345" max="15345" width="7.25" style="126" customWidth="1"/>
    <col min="15346" max="15346" width="9.125" style="126" customWidth="1"/>
    <col min="15347" max="15347" width="12.875" style="126" bestFit="1" customWidth="1"/>
    <col min="15348" max="15348" width="16.5" style="126" bestFit="1" customWidth="1"/>
    <col min="15349" max="15349" width="22" style="126" customWidth="1"/>
    <col min="15350" max="15350" width="14.875" style="126" customWidth="1"/>
    <col min="15351" max="15351" width="13.75" style="126" customWidth="1"/>
    <col min="15352" max="15352" width="22.875" style="126" customWidth="1"/>
    <col min="15353" max="15353" width="79.5" style="126" customWidth="1"/>
    <col min="15354" max="15354" width="9" style="126"/>
    <col min="15355" max="15355" width="9.75" style="126" bestFit="1" customWidth="1"/>
    <col min="15356" max="15598" width="9" style="126"/>
    <col min="15599" max="15599" width="13.5" style="126" customWidth="1"/>
    <col min="15600" max="15600" width="50.875" style="126" customWidth="1"/>
    <col min="15601" max="15601" width="7.25" style="126" customWidth="1"/>
    <col min="15602" max="15602" width="9.125" style="126" customWidth="1"/>
    <col min="15603" max="15603" width="12.875" style="126" bestFit="1" customWidth="1"/>
    <col min="15604" max="15604" width="16.5" style="126" bestFit="1" customWidth="1"/>
    <col min="15605" max="15605" width="22" style="126" customWidth="1"/>
    <col min="15606" max="15606" width="14.875" style="126" customWidth="1"/>
    <col min="15607" max="15607" width="13.75" style="126" customWidth="1"/>
    <col min="15608" max="15608" width="22.875" style="126" customWidth="1"/>
    <col min="15609" max="15609" width="79.5" style="126" customWidth="1"/>
    <col min="15610" max="15610" width="9" style="126"/>
    <col min="15611" max="15611" width="9.75" style="126" bestFit="1" customWidth="1"/>
    <col min="15612" max="15854" width="9" style="126"/>
    <col min="15855" max="15855" width="13.5" style="126" customWidth="1"/>
    <col min="15856" max="15856" width="50.875" style="126" customWidth="1"/>
    <col min="15857" max="15857" width="7.25" style="126" customWidth="1"/>
    <col min="15858" max="15858" width="9.125" style="126" customWidth="1"/>
    <col min="15859" max="15859" width="12.875" style="126" bestFit="1" customWidth="1"/>
    <col min="15860" max="15860" width="16.5" style="126" bestFit="1" customWidth="1"/>
    <col min="15861" max="15861" width="22" style="126" customWidth="1"/>
    <col min="15862" max="15862" width="14.875" style="126" customWidth="1"/>
    <col min="15863" max="15863" width="13.75" style="126" customWidth="1"/>
    <col min="15864" max="15864" width="22.875" style="126" customWidth="1"/>
    <col min="15865" max="15865" width="79.5" style="126" customWidth="1"/>
    <col min="15866" max="15866" width="9" style="126"/>
    <col min="15867" max="15867" width="9.75" style="126" bestFit="1" customWidth="1"/>
    <col min="15868" max="16110" width="9" style="126"/>
    <col min="16111" max="16111" width="13.5" style="126" customWidth="1"/>
    <col min="16112" max="16112" width="50.875" style="126" customWidth="1"/>
    <col min="16113" max="16113" width="7.25" style="126" customWidth="1"/>
    <col min="16114" max="16114" width="9.125" style="126" customWidth="1"/>
    <col min="16115" max="16115" width="12.875" style="126" bestFit="1" customWidth="1"/>
    <col min="16116" max="16116" width="16.5" style="126" bestFit="1" customWidth="1"/>
    <col min="16117" max="16117" width="22" style="126" customWidth="1"/>
    <col min="16118" max="16118" width="14.875" style="126" customWidth="1"/>
    <col min="16119" max="16119" width="13.75" style="126" customWidth="1"/>
    <col min="16120" max="16120" width="22.875" style="126" customWidth="1"/>
    <col min="16121" max="16121" width="79.5" style="126" customWidth="1"/>
    <col min="16122" max="16122" width="9" style="126"/>
    <col min="16123" max="16123" width="9.75" style="126" bestFit="1" customWidth="1"/>
    <col min="16124" max="16384" width="9" style="126"/>
  </cols>
  <sheetData>
    <row r="1" spans="1:12" ht="84.75" customHeight="1" x14ac:dyDescent="0.3">
      <c r="A1" s="335" t="s">
        <v>486</v>
      </c>
      <c r="B1" s="336"/>
      <c r="C1" s="123" t="s">
        <v>487</v>
      </c>
      <c r="D1" s="226"/>
      <c r="E1" s="125"/>
      <c r="F1" s="226"/>
      <c r="G1" s="123"/>
      <c r="H1" s="123"/>
      <c r="I1" s="227"/>
    </row>
    <row r="2" spans="1:12" ht="39.75" customHeight="1" x14ac:dyDescent="0.2">
      <c r="A2" s="337" t="s">
        <v>488</v>
      </c>
      <c r="B2" s="338"/>
      <c r="C2" s="338"/>
      <c r="D2" s="338"/>
      <c r="E2" s="338"/>
      <c r="F2" s="338"/>
      <c r="G2" s="338"/>
      <c r="H2" s="338"/>
      <c r="I2" s="339"/>
    </row>
    <row r="3" spans="1:12" ht="36.75" customHeight="1" x14ac:dyDescent="0.2">
      <c r="A3" s="340" t="s">
        <v>489</v>
      </c>
      <c r="B3" s="341"/>
      <c r="C3" s="341"/>
      <c r="D3" s="341"/>
      <c r="E3" s="341"/>
      <c r="F3" s="341"/>
      <c r="G3" s="341"/>
      <c r="H3" s="341"/>
      <c r="I3" s="341"/>
    </row>
    <row r="4" spans="1:12" ht="43.5" customHeight="1" x14ac:dyDescent="0.2">
      <c r="A4" s="127" t="s">
        <v>490</v>
      </c>
      <c r="B4" s="128" t="s">
        <v>491</v>
      </c>
      <c r="C4" s="128"/>
      <c r="D4" s="129" t="s">
        <v>492</v>
      </c>
      <c r="E4" s="129" t="s">
        <v>421</v>
      </c>
      <c r="F4" s="129" t="s">
        <v>493</v>
      </c>
      <c r="G4" s="129" t="s">
        <v>421</v>
      </c>
      <c r="H4" s="129" t="s">
        <v>494</v>
      </c>
      <c r="I4" s="129" t="s">
        <v>421</v>
      </c>
    </row>
    <row r="5" spans="1:12" ht="25.5" customHeight="1" x14ac:dyDescent="0.2">
      <c r="A5" s="130"/>
      <c r="B5" s="131"/>
      <c r="C5" s="131"/>
      <c r="D5" s="132">
        <v>45170</v>
      </c>
      <c r="E5" s="133"/>
      <c r="F5" s="132">
        <v>45200</v>
      </c>
      <c r="G5" s="133"/>
      <c r="H5" s="132">
        <v>45231</v>
      </c>
      <c r="I5" s="133"/>
    </row>
    <row r="6" spans="1:12" s="140" customFormat="1" ht="33.75" customHeight="1" x14ac:dyDescent="0.2">
      <c r="A6" s="134" t="s">
        <v>495</v>
      </c>
      <c r="B6" s="135" t="s">
        <v>19</v>
      </c>
      <c r="C6" s="224">
        <f>'Anexo 2 - PLANILHA ORÇAMENTÁRIA'!I7</f>
        <v>29980.86</v>
      </c>
      <c r="D6" s="136">
        <f t="shared" ref="D6:D10" si="0">E6*C6</f>
        <v>29980.86</v>
      </c>
      <c r="E6" s="137">
        <v>1</v>
      </c>
      <c r="F6" s="136">
        <f>G6*C6</f>
        <v>0</v>
      </c>
      <c r="G6" s="137">
        <v>0</v>
      </c>
      <c r="H6" s="136">
        <f>I6*$C$6</f>
        <v>0</v>
      </c>
      <c r="I6" s="137">
        <v>0</v>
      </c>
      <c r="J6" s="138">
        <f>E6+G6+I6</f>
        <v>1</v>
      </c>
      <c r="K6" s="139">
        <f>D6+F6+H6</f>
        <v>29980.86</v>
      </c>
      <c r="L6" s="139">
        <f t="shared" ref="L6:L11" si="1">K6-C6</f>
        <v>0</v>
      </c>
    </row>
    <row r="7" spans="1:12" s="140" customFormat="1" ht="45.75" customHeight="1" x14ac:dyDescent="0.2">
      <c r="A7" s="134" t="s">
        <v>496</v>
      </c>
      <c r="B7" s="135" t="s">
        <v>26</v>
      </c>
      <c r="C7" s="224">
        <f>'Anexo 2 - PLANILHA ORÇAMENTÁRIA'!I9</f>
        <v>333537.22000000003</v>
      </c>
      <c r="D7" s="136">
        <f t="shared" si="0"/>
        <v>33353.722000000002</v>
      </c>
      <c r="E7" s="137">
        <v>0.1</v>
      </c>
      <c r="F7" s="136">
        <f t="shared" ref="F7" si="2">G7*C7</f>
        <v>300183.49800000002</v>
      </c>
      <c r="G7" s="137">
        <v>0.9</v>
      </c>
      <c r="H7" s="136">
        <f>I7*$C$7</f>
        <v>0</v>
      </c>
      <c r="I7" s="137">
        <v>0</v>
      </c>
      <c r="J7" s="138">
        <f t="shared" ref="J7:J11" si="3">E7+G7+I7</f>
        <v>1</v>
      </c>
      <c r="K7" s="139">
        <f t="shared" ref="K7:K11" si="4">D7+F7+H7</f>
        <v>333537.22000000003</v>
      </c>
      <c r="L7" s="139">
        <f t="shared" si="1"/>
        <v>0</v>
      </c>
    </row>
    <row r="8" spans="1:12" s="140" customFormat="1" ht="45.75" customHeight="1" x14ac:dyDescent="0.2">
      <c r="A8" s="134" t="s">
        <v>497</v>
      </c>
      <c r="B8" s="135" t="s">
        <v>498</v>
      </c>
      <c r="C8" s="224">
        <f>'Anexo 2 - PLANILHA ORÇAMENTÁRIA'!I14</f>
        <v>70321.11</v>
      </c>
      <c r="D8" s="136">
        <f t="shared" si="0"/>
        <v>0</v>
      </c>
      <c r="E8" s="137">
        <v>0</v>
      </c>
      <c r="F8" s="136">
        <f>G8*C8</f>
        <v>42192.665999999997</v>
      </c>
      <c r="G8" s="137">
        <v>0.6</v>
      </c>
      <c r="H8" s="136">
        <f>I8*C8</f>
        <v>28128.444000000003</v>
      </c>
      <c r="I8" s="137">
        <v>0.4</v>
      </c>
      <c r="J8" s="138">
        <f t="shared" si="3"/>
        <v>1</v>
      </c>
      <c r="K8" s="139">
        <f t="shared" si="4"/>
        <v>70321.11</v>
      </c>
      <c r="L8" s="139">
        <f t="shared" si="1"/>
        <v>0</v>
      </c>
    </row>
    <row r="9" spans="1:12" s="140" customFormat="1" ht="45.75" customHeight="1" x14ac:dyDescent="0.2">
      <c r="A9" s="134" t="s">
        <v>499</v>
      </c>
      <c r="B9" s="135" t="s">
        <v>154</v>
      </c>
      <c r="C9" s="224">
        <f>'Anexo 2 - PLANILHA ORÇAMENTÁRIA'!I54</f>
        <v>394342.65000000008</v>
      </c>
      <c r="D9" s="136">
        <f t="shared" si="0"/>
        <v>0</v>
      </c>
      <c r="E9" s="137">
        <v>0</v>
      </c>
      <c r="F9" s="136">
        <f>G9*$C$9</f>
        <v>315474.12000000011</v>
      </c>
      <c r="G9" s="137">
        <v>0.8</v>
      </c>
      <c r="H9" s="136">
        <f>I9*C9</f>
        <v>78868.530000000028</v>
      </c>
      <c r="I9" s="137">
        <v>0.2</v>
      </c>
      <c r="J9" s="138">
        <f t="shared" si="3"/>
        <v>1</v>
      </c>
      <c r="K9" s="139">
        <f t="shared" si="4"/>
        <v>394342.65000000014</v>
      </c>
      <c r="L9" s="139">
        <f t="shared" si="1"/>
        <v>0</v>
      </c>
    </row>
    <row r="10" spans="1:12" s="142" customFormat="1" ht="45.75" customHeight="1" x14ac:dyDescent="0.2">
      <c r="A10" s="134" t="s">
        <v>500</v>
      </c>
      <c r="B10" s="135" t="s">
        <v>172</v>
      </c>
      <c r="C10" s="224">
        <f>'Anexo 2 - PLANILHA ORÇAMENTÁRIA'!I60</f>
        <v>6761.22</v>
      </c>
      <c r="D10" s="136">
        <f t="shared" si="0"/>
        <v>0</v>
      </c>
      <c r="E10" s="137">
        <v>0</v>
      </c>
      <c r="F10" s="136">
        <f>G10*$C$10</f>
        <v>0</v>
      </c>
      <c r="G10" s="141">
        <v>0</v>
      </c>
      <c r="H10" s="136">
        <f t="shared" ref="H10" si="5">I10*$C10</f>
        <v>6761.22</v>
      </c>
      <c r="I10" s="141">
        <v>1</v>
      </c>
      <c r="J10" s="138">
        <f t="shared" si="3"/>
        <v>1</v>
      </c>
      <c r="K10" s="139">
        <f t="shared" si="4"/>
        <v>6761.22</v>
      </c>
      <c r="L10" s="139">
        <f t="shared" si="1"/>
        <v>0</v>
      </c>
    </row>
    <row r="11" spans="1:12" s="146" customFormat="1" ht="45.75" customHeight="1" x14ac:dyDescent="0.2">
      <c r="A11" s="134" t="s">
        <v>501</v>
      </c>
      <c r="B11" s="143" t="s">
        <v>195</v>
      </c>
      <c r="C11" s="225">
        <f>'Anexo 2 - PLANILHA ORÇAMENTÁRIA'!I68</f>
        <v>14170.68</v>
      </c>
      <c r="D11" s="144">
        <f>E11*$C$11</f>
        <v>637.68060000000003</v>
      </c>
      <c r="E11" s="145">
        <v>4.4999999999999998E-2</v>
      </c>
      <c r="F11" s="144">
        <f t="shared" ref="F11" si="6">G11*$C$11</f>
        <v>10698.8634</v>
      </c>
      <c r="G11" s="145">
        <v>0.755</v>
      </c>
      <c r="H11" s="144">
        <f t="shared" ref="H11" si="7">I11*$C$11</f>
        <v>2834.1360000000004</v>
      </c>
      <c r="I11" s="145">
        <v>0.2</v>
      </c>
      <c r="J11" s="138">
        <f t="shared" si="3"/>
        <v>1</v>
      </c>
      <c r="K11" s="139">
        <f t="shared" si="4"/>
        <v>14170.68</v>
      </c>
      <c r="L11" s="139">
        <f t="shared" si="1"/>
        <v>0</v>
      </c>
    </row>
    <row r="12" spans="1:12" ht="35.25" customHeight="1" thickBot="1" x14ac:dyDescent="0.25">
      <c r="A12" s="147"/>
      <c r="B12" s="148" t="s">
        <v>442</v>
      </c>
      <c r="C12" s="149">
        <f>SUM(C6:C11)</f>
        <v>849113.74000000011</v>
      </c>
      <c r="D12" s="150">
        <f>SUM(D6:D11)</f>
        <v>63972.262600000002</v>
      </c>
      <c r="E12" s="151">
        <f>D12/C12</f>
        <v>7.5340039368577402E-2</v>
      </c>
      <c r="F12" s="150">
        <f>SUM(F6:F11)</f>
        <v>668549.14740000013</v>
      </c>
      <c r="G12" s="152">
        <f>F12/C12</f>
        <v>0.78734934544811397</v>
      </c>
      <c r="H12" s="150">
        <f>SUM(H6:H11)</f>
        <v>116592.33000000003</v>
      </c>
      <c r="I12" s="152">
        <f>H12/C12</f>
        <v>0.13731061518330867</v>
      </c>
    </row>
    <row r="13" spans="1:12" ht="34.5" customHeight="1" thickBot="1" x14ac:dyDescent="0.25">
      <c r="A13" s="147"/>
      <c r="B13" s="342" t="s">
        <v>502</v>
      </c>
      <c r="C13" s="343"/>
      <c r="D13" s="150">
        <f>D12</f>
        <v>63972.262600000002</v>
      </c>
      <c r="E13" s="151">
        <f>E12</f>
        <v>7.5340039368577402E-2</v>
      </c>
      <c r="F13" s="150">
        <f>F12+D13</f>
        <v>732521.41000000015</v>
      </c>
      <c r="G13" s="152">
        <f>E13+G12</f>
        <v>0.86268938481669133</v>
      </c>
      <c r="H13" s="150">
        <f>H12+F13</f>
        <v>849113.74000000022</v>
      </c>
      <c r="I13" s="152">
        <f>G13+I12</f>
        <v>1</v>
      </c>
    </row>
    <row r="15" spans="1:12" x14ac:dyDescent="0.2">
      <c r="E15" s="153"/>
      <c r="G15" s="154"/>
      <c r="I15" s="154"/>
    </row>
    <row r="17" spans="5:9" ht="27" customHeight="1" x14ac:dyDescent="0.2">
      <c r="E17" s="153"/>
      <c r="G17" s="154"/>
      <c r="I17" s="154"/>
    </row>
    <row r="18" spans="5:9" ht="25.5" customHeight="1" x14ac:dyDescent="0.2"/>
    <row r="19" spans="5:9" ht="18.75" customHeight="1" x14ac:dyDescent="0.2"/>
    <row r="20" spans="5:9" ht="13.5" customHeight="1" x14ac:dyDescent="0.2"/>
    <row r="21" spans="5:9" ht="18.75" customHeight="1" x14ac:dyDescent="0.2"/>
    <row r="22" spans="5:9" ht="30" customHeight="1" x14ac:dyDescent="0.2"/>
  </sheetData>
  <mergeCells count="4">
    <mergeCell ref="A1:B1"/>
    <mergeCell ref="A2:I2"/>
    <mergeCell ref="A3:I3"/>
    <mergeCell ref="B13:C13"/>
  </mergeCells>
  <printOptions horizontalCentered="1"/>
  <pageMargins left="0.6692913385826772" right="0.11811023622047245" top="1.1811023622047245" bottom="0.55118110236220474" header="0.31496062992125984" footer="0.19685039370078741"/>
  <pageSetup paperSize="9" scale="65" orientation="landscape" r:id="rId1"/>
  <headerFooter alignWithMargins="0">
    <oddFooter xml:space="preserve">&amp;CPágina &amp;P de &amp;N&amp;R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9</vt:i4>
      </vt:variant>
    </vt:vector>
  </HeadingPairs>
  <TitlesOfParts>
    <vt:vector size="19" baseType="lpstr">
      <vt:lpstr>Anexo 2 - PLANILHA ORÇAMENTÁRIA</vt:lpstr>
      <vt:lpstr>Anexo 3 - BDI GERAL</vt:lpstr>
      <vt:lpstr>Anexo 3.1-BDI DIF SERVIÇOS</vt:lpstr>
      <vt:lpstr>Anexo 3.2-BDI EQUIPAMENTOS </vt:lpstr>
      <vt:lpstr>Anexo 4 - COMPOSIÇÕES DE CUSTOS</vt:lpstr>
      <vt:lpstr>Anexo 5 -NÃO OPTANTES</vt:lpstr>
      <vt:lpstr>Anexo 5.1-SIMPLES</vt:lpstr>
      <vt:lpstr>Anexo 6 -marca e modelo</vt:lpstr>
      <vt:lpstr>Anexo 7- cronograma</vt:lpstr>
      <vt:lpstr>ANEXO 12</vt:lpstr>
      <vt:lpstr>'ANEXO 12'!Area_de_impressao</vt:lpstr>
      <vt:lpstr>'Anexo 2 - PLANILHA ORÇAMENTÁRIA'!Area_de_impressao</vt:lpstr>
      <vt:lpstr>'Anexo 3 - BDI GERAL'!Area_de_impressao</vt:lpstr>
      <vt:lpstr>'Anexo 3.1-BDI DIF SERVIÇOS'!Area_de_impressao</vt:lpstr>
      <vt:lpstr>'Anexo 3.2-BDI EQUIPAMENTOS '!Area_de_impressao</vt:lpstr>
      <vt:lpstr>'Anexo 6 -marca e modelo'!Area_de_impressao</vt:lpstr>
      <vt:lpstr>'Anexo 7- cronograma'!Area_de_impressao</vt:lpstr>
      <vt:lpstr>'Anexo 6 -marca e modelo'!Titulos_de_impressao</vt:lpstr>
      <vt:lpstr>'Anexo 7- cronograma'!Titulos_de_impressao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NOM</cp:lastModifiedBy>
  <cp:revision>0</cp:revision>
  <cp:lastPrinted>2023-07-31T21:20:00Z</cp:lastPrinted>
  <dcterms:created xsi:type="dcterms:W3CDTF">2023-07-28T17:58:41Z</dcterms:created>
  <dcterms:modified xsi:type="dcterms:W3CDTF">2023-09-13T16:57:17Z</dcterms:modified>
</cp:coreProperties>
</file>