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00 - Pregões 2024\90016-EOF-2024-224 - Ar Condicionado Sede\"/>
    </mc:Choice>
  </mc:AlternateContent>
  <bookViews>
    <workbookView xWindow="20370" yWindow="-120" windowWidth="19440" windowHeight="10440"/>
  </bookViews>
  <sheets>
    <sheet name="ANEXO 2" sheetId="1" r:id="rId1"/>
    <sheet name="Anexo 3 - comp. BDI " sheetId="2" r:id="rId2"/>
    <sheet name="ANEXO 4" sheetId="3" r:id="rId3"/>
    <sheet name="Anexo 5 -NÃO OPTANTES" sheetId="5" r:id="rId4"/>
    <sheet name="Anexo 5.1-SIMPLES" sheetId="6" r:id="rId5"/>
    <sheet name="Anexo 6- tabela pag" sheetId="4" r:id="rId6"/>
    <sheet name="Anexo 7- cronograma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s" localSheetId="5">#REF!</definedName>
    <definedName name="\s" localSheetId="6">#REF!</definedName>
    <definedName name="\s">#REF!</definedName>
    <definedName name="\t" localSheetId="5">#REF!</definedName>
    <definedName name="\t" localSheetId="6">#REF!</definedName>
    <definedName name="\t">#REF!</definedName>
    <definedName name="__6Excel_BuiltIn_Print_Area_3_1_1_1_1_1" localSheetId="5">#REF!</definedName>
    <definedName name="__6Excel_BuiltIn_Print_Area_3_1_1_1_1_1" localSheetId="6">#REF!</definedName>
    <definedName name="__6Excel_BuiltIn_Print_Area_3_1_1_1_1_1">#REF!</definedName>
    <definedName name="__R" localSheetId="5">#REF!</definedName>
    <definedName name="__R" localSheetId="6">#REF!</definedName>
    <definedName name="__R">#REF!</definedName>
    <definedName name="_10Excel_BuiltIn_Print_Area_5_1" localSheetId="5">#REF!</definedName>
    <definedName name="_10Excel_BuiltIn_Print_Area_5_1" localSheetId="6">#REF!</definedName>
    <definedName name="_10Excel_BuiltIn_Print_Area_5_1">#REF!</definedName>
    <definedName name="_10Excel_BuiltIn_Print_Area_7_1" localSheetId="5">#REF!</definedName>
    <definedName name="_10Excel_BuiltIn_Print_Area_7_1" localSheetId="6">#REF!</definedName>
    <definedName name="_10Excel_BuiltIn_Print_Area_7_1">#REF!</definedName>
    <definedName name="_11Excel_BuiltIn_Print_Area_8_1">([1]EMERGÊNCIA!$A$1:$N$213,[1]EMERGÊNCIA!$A$214:$N$290)</definedName>
    <definedName name="_12Excel_BuiltIn_Print_Area_6_1" localSheetId="5">#REF!</definedName>
    <definedName name="_12Excel_BuiltIn_Print_Area_6_1" localSheetId="6">#REF!</definedName>
    <definedName name="_12Excel_BuiltIn_Print_Area_6_1">#REF!</definedName>
    <definedName name="_12Excel_BuiltIn_Print_Area_9_1" localSheetId="5">#REF!</definedName>
    <definedName name="_12Excel_BuiltIn_Print_Area_9_1" localSheetId="6">#REF!</definedName>
    <definedName name="_12Excel_BuiltIn_Print_Area_9_1">#REF!</definedName>
    <definedName name="_13Excel_BuiltIn_Print_Titles_3_1" localSheetId="5">#REF!</definedName>
    <definedName name="_13Excel_BuiltIn_Print_Titles_3_1" localSheetId="6">#REF!</definedName>
    <definedName name="_13Excel_BuiltIn_Print_Titles_3_1">#REF!</definedName>
    <definedName name="_14Excel_BuiltIn_Print_Area_7_1" localSheetId="5">#REF!</definedName>
    <definedName name="_14Excel_BuiltIn_Print_Area_7_1" localSheetId="6">#REF!</definedName>
    <definedName name="_14Excel_BuiltIn_Print_Area_7_1">#REF!</definedName>
    <definedName name="_14Excel_BuiltIn_Print_Titles_4_1" localSheetId="5">#REF!</definedName>
    <definedName name="_14Excel_BuiltIn_Print_Titles_4_1" localSheetId="6">#REF!</definedName>
    <definedName name="_14Excel_BuiltIn_Print_Titles_4_1">#REF!</definedName>
    <definedName name="_15Excel_BuiltIn_Print_Area_8_1">([1]EMERGÊNCIA!$A$1:$N$213,[1]EMERGÊNCIA!$A$214:$N$290)</definedName>
    <definedName name="_15Excel_BuiltIn_Print_Titles_5_1" localSheetId="5">#REF!</definedName>
    <definedName name="_15Excel_BuiltIn_Print_Titles_5_1" localSheetId="6">#REF!</definedName>
    <definedName name="_15Excel_BuiltIn_Print_Titles_5_1">#REF!</definedName>
    <definedName name="_16Excel_BuiltIn_Print_Titles_6_1" localSheetId="5">#REF!</definedName>
    <definedName name="_16Excel_BuiltIn_Print_Titles_6_1" localSheetId="6">#REF!</definedName>
    <definedName name="_16Excel_BuiltIn_Print_Titles_6_1">#REF!</definedName>
    <definedName name="_17Excel_BuiltIn_Print_Area_9_1" localSheetId="5">#REF!</definedName>
    <definedName name="_17Excel_BuiltIn_Print_Area_9_1" localSheetId="6">#REF!</definedName>
    <definedName name="_17Excel_BuiltIn_Print_Area_9_1">#REF!</definedName>
    <definedName name="_17Excel_BuiltIn_Print_Titles_7_1" localSheetId="5">#REF!</definedName>
    <definedName name="_17Excel_BuiltIn_Print_Titles_7_1" localSheetId="6">#REF!</definedName>
    <definedName name="_17Excel_BuiltIn_Print_Titles_7_1">#REF!</definedName>
    <definedName name="_18Excel_BuiltIn_Print_Titles_9_1" localSheetId="5">#REF!</definedName>
    <definedName name="_18Excel_BuiltIn_Print_Titles_9_1" localSheetId="6">#REF!</definedName>
    <definedName name="_18Excel_BuiltIn_Print_Titles_9_1">#REF!</definedName>
    <definedName name="_1Excel_BuiltIn__FilterDatabase_12_1" localSheetId="5">#REF!</definedName>
    <definedName name="_1Excel_BuiltIn__FilterDatabase_12_1" localSheetId="6">#REF!</definedName>
    <definedName name="_1Excel_BuiltIn__FilterDatabase_12_1">#REF!</definedName>
    <definedName name="_1Excel_BuiltIn_Print_Area_2_1" localSheetId="5">#REF!</definedName>
    <definedName name="_1Excel_BuiltIn_Print_Area_2_1" localSheetId="6">#REF!</definedName>
    <definedName name="_1Excel_BuiltIn_Print_Area_2_1">#REF!</definedName>
    <definedName name="_28Excel_BuiltIn_Print_Titles_3_1" localSheetId="5">#REF!</definedName>
    <definedName name="_28Excel_BuiltIn_Print_Titles_3_1" localSheetId="6">#REF!</definedName>
    <definedName name="_28Excel_BuiltIn_Print_Titles_3_1">#REF!</definedName>
    <definedName name="_2Excel_BuiltIn__FilterDatabase_12_1" localSheetId="5">#REF!</definedName>
    <definedName name="_2Excel_BuiltIn__FilterDatabase_12_1" localSheetId="6">#REF!</definedName>
    <definedName name="_2Excel_BuiltIn__FilterDatabase_12_1">#REF!</definedName>
    <definedName name="_2Excel_BuiltIn_Print_Area_1_1_1_1_1_1_1" localSheetId="5">#REF!</definedName>
    <definedName name="_2Excel_BuiltIn_Print_Area_1_1_1_1_1_1_1" localSheetId="6">#REF!</definedName>
    <definedName name="_2Excel_BuiltIn_Print_Area_1_1_1_1_1_1_1">#REF!</definedName>
    <definedName name="_2Excel_BuiltIn_Print_Area_3_1_1" localSheetId="5">#REF!</definedName>
    <definedName name="_2Excel_BuiltIn_Print_Area_3_1_1" localSheetId="6">#REF!</definedName>
    <definedName name="_2Excel_BuiltIn_Print_Area_3_1_1">#REF!</definedName>
    <definedName name="_39Excel_BuiltIn_Print_Titles_4_1" localSheetId="5">#REF!</definedName>
    <definedName name="_39Excel_BuiltIn_Print_Titles_4_1" localSheetId="6">#REF!</definedName>
    <definedName name="_39Excel_BuiltIn_Print_Titles_4_1">#REF!</definedName>
    <definedName name="_3Excel_BuiltIn_Print_Area_2_1" localSheetId="5">#REF!</definedName>
    <definedName name="_3Excel_BuiltIn_Print_Area_2_1" localSheetId="6">#REF!</definedName>
    <definedName name="_3Excel_BuiltIn_Print_Area_2_1">#REF!</definedName>
    <definedName name="_3Excel_BuiltIn_Print_Area_3_1_1_1_1_1" localSheetId="5">#REF!</definedName>
    <definedName name="_3Excel_BuiltIn_Print_Area_3_1_1_1_1_1" localSheetId="6">#REF!</definedName>
    <definedName name="_3Excel_BuiltIn_Print_Area_3_1_1_1_1_1">#REF!</definedName>
    <definedName name="_4Excel_BuiltIn_Print_Area_3_1" localSheetId="5">#REF!</definedName>
    <definedName name="_4Excel_BuiltIn_Print_Area_3_1" localSheetId="6">#REF!</definedName>
    <definedName name="_4Excel_BuiltIn_Print_Area_3_1">#REF!</definedName>
    <definedName name="_4Excel_BuiltIn_Print_Area_3_1_1_1_1_1" localSheetId="5">#REF!</definedName>
    <definedName name="_4Excel_BuiltIn_Print_Area_3_1_1_1_1_1" localSheetId="6">#REF!</definedName>
    <definedName name="_4Excel_BuiltIn_Print_Area_3_1_1_1_1_1">#REF!</definedName>
    <definedName name="_50Excel_BuiltIn_Print_Titles_5_1" localSheetId="5">#REF!</definedName>
    <definedName name="_50Excel_BuiltIn_Print_Titles_5_1" localSheetId="6">#REF!</definedName>
    <definedName name="_50Excel_BuiltIn_Print_Titles_5_1">#REF!</definedName>
    <definedName name="_5Excel_BuiltIn_Print_Area_3_1" localSheetId="5">#REF!</definedName>
    <definedName name="_5Excel_BuiltIn_Print_Area_3_1" localSheetId="6">#REF!</definedName>
    <definedName name="_5Excel_BuiltIn_Print_Area_3_1">#REF!</definedName>
    <definedName name="_61Excel_BuiltIn_Print_Titles_6_1" localSheetId="5">#REF!</definedName>
    <definedName name="_61Excel_BuiltIn_Print_Titles_6_1" localSheetId="6">#REF!</definedName>
    <definedName name="_61Excel_BuiltIn_Print_Titles_6_1">#REF!</definedName>
    <definedName name="_6Excel_BuiltIn_Print_Area_3_1_1_1_1_1" localSheetId="5">#REF!</definedName>
    <definedName name="_6Excel_BuiltIn_Print_Area_3_1_1_1_1_1" localSheetId="6">#REF!</definedName>
    <definedName name="_6Excel_BuiltIn_Print_Area_3_1_1_1_1_1">#REF!</definedName>
    <definedName name="_72Excel_BuiltIn_Print_Titles_7_1" localSheetId="5">#REF!</definedName>
    <definedName name="_72Excel_BuiltIn_Print_Titles_7_1" localSheetId="6">#REF!</definedName>
    <definedName name="_72Excel_BuiltIn_Print_Titles_7_1">#REF!</definedName>
    <definedName name="_7Excel_BuiltIn_Print_Area_4_1" localSheetId="5">#REF!</definedName>
    <definedName name="_7Excel_BuiltIn_Print_Area_4_1" localSheetId="6">#REF!</definedName>
    <definedName name="_7Excel_BuiltIn_Print_Area_4_1">#REF!</definedName>
    <definedName name="_83Excel_BuiltIn_Print_Titles_9_1" localSheetId="5">#REF!</definedName>
    <definedName name="_83Excel_BuiltIn_Print_Titles_9_1" localSheetId="6">#REF!</definedName>
    <definedName name="_83Excel_BuiltIn_Print_Titles_9_1">#REF!</definedName>
    <definedName name="_8Excel_BuiltIn_Print_Area_4_1" localSheetId="5">#REF!</definedName>
    <definedName name="_8Excel_BuiltIn_Print_Area_4_1" localSheetId="6">#REF!</definedName>
    <definedName name="_8Excel_BuiltIn_Print_Area_4_1">#REF!</definedName>
    <definedName name="_8Excel_BuiltIn_Print_Area_5_1" localSheetId="5">#REF!</definedName>
    <definedName name="_8Excel_BuiltIn_Print_Area_5_1" localSheetId="6">#REF!</definedName>
    <definedName name="_8Excel_BuiltIn_Print_Area_5_1">#REF!</definedName>
    <definedName name="_9Excel_BuiltIn_Print_Area_6_1" localSheetId="5">#REF!</definedName>
    <definedName name="_9Excel_BuiltIn_Print_Area_6_1" localSheetId="6">#REF!</definedName>
    <definedName name="_9Excel_BuiltIn_Print_Area_6_1">#REF!</definedName>
    <definedName name="_aaa1" localSheetId="5">#REF!</definedName>
    <definedName name="_aaa1" localSheetId="6">#REF!</definedName>
    <definedName name="_aaa1">#REF!</definedName>
    <definedName name="_aaa2" localSheetId="5">#REF!</definedName>
    <definedName name="_aaa2" localSheetId="6">#REF!</definedName>
    <definedName name="_aaa2">#REF!</definedName>
    <definedName name="_BD2" localSheetId="5">#REF!</definedName>
    <definedName name="_BD2" localSheetId="6">#REF!</definedName>
    <definedName name="_BD2">#REF!</definedName>
    <definedName name="_For01" localSheetId="5">#REF!</definedName>
    <definedName name="_For01" localSheetId="6">#REF!</definedName>
    <definedName name="_For01">#REF!</definedName>
    <definedName name="_int01" localSheetId="5">#REF!</definedName>
    <definedName name="_int01" localSheetId="6">#REF!</definedName>
    <definedName name="_int01">#REF!</definedName>
    <definedName name="_int02" localSheetId="5">#REF!</definedName>
    <definedName name="_int02" localSheetId="6">#REF!</definedName>
    <definedName name="_int02">#REF!</definedName>
    <definedName name="_int03" localSheetId="5">#REF!</definedName>
    <definedName name="_int03" localSheetId="6">#REF!</definedName>
    <definedName name="_int03">#REF!</definedName>
    <definedName name="_int04" localSheetId="5">#REF!</definedName>
    <definedName name="_int04" localSheetId="6">#REF!</definedName>
    <definedName name="_int04">#REF!</definedName>
    <definedName name="_int05" localSheetId="5">#REF!</definedName>
    <definedName name="_int05" localSheetId="6">#REF!</definedName>
    <definedName name="_int05">#REF!</definedName>
    <definedName name="_lim01" localSheetId="5">#REF!</definedName>
    <definedName name="_lim01" localSheetId="6">#REF!</definedName>
    <definedName name="_lim01">#REF!</definedName>
    <definedName name="_POS21" localSheetId="5">#REF!</definedName>
    <definedName name="_POS21" localSheetId="6">#REF!</definedName>
    <definedName name="_POS21">#REF!</definedName>
    <definedName name="_R" localSheetId="5">#REF!</definedName>
    <definedName name="_R" localSheetId="6">#REF!</definedName>
    <definedName name="_R">#REF!</definedName>
    <definedName name="_s" localSheetId="5">#REF!</definedName>
    <definedName name="_s" localSheetId="6">#REF!</definedName>
    <definedName name="_s">#REF!</definedName>
    <definedName name="_z" localSheetId="5">#REF!</definedName>
    <definedName name="_z" localSheetId="6">#REF!</definedName>
    <definedName name="_z">#REF!</definedName>
    <definedName name="AA" localSheetId="5">#REF!</definedName>
    <definedName name="AA" localSheetId="6">#REF!</definedName>
    <definedName name="AA">#REF!</definedName>
    <definedName name="AAA" localSheetId="5">#REF!</definedName>
    <definedName name="AAA" localSheetId="6">#REF!</definedName>
    <definedName name="AAA">#REF!</definedName>
    <definedName name="aaaa" localSheetId="5">#REF!</definedName>
    <definedName name="aaaa" localSheetId="6">#REF!</definedName>
    <definedName name="aaaa">#REF!</definedName>
    <definedName name="Ac" localSheetId="5">#REF!</definedName>
    <definedName name="Ac" localSheetId="6">#REF!</definedName>
    <definedName name="Ac">#REF!</definedName>
    <definedName name="ancora2" localSheetId="5">#REF!</definedName>
    <definedName name="ancora2" localSheetId="6">#REF!</definedName>
    <definedName name="ancora2">#REF!</definedName>
    <definedName name="_xlnm.Extract" localSheetId="5">[2]Anexos!#REF!</definedName>
    <definedName name="_xlnm.Extract" localSheetId="6">[2]Anexos!#REF!</definedName>
    <definedName name="_xlnm.Extract">[2]Anexos!#REF!</definedName>
    <definedName name="_xlnm.Print_Area" localSheetId="0">'ANEXO 2'!$A$1:$I$136</definedName>
    <definedName name="_xlnm.Print_Area" localSheetId="1">'Anexo 3 - comp. BDI '!$A$1:$I$46</definedName>
    <definedName name="_xlnm.Print_Area" localSheetId="5">'Anexo 6- tabela pag'!$A$1:$G$63</definedName>
    <definedName name="_xlnm.Print_Area" localSheetId="6">'Anexo 7- cronograma'!$A$1:$O$23</definedName>
    <definedName name="Área_de_impressão1" localSheetId="5">#REF!</definedName>
    <definedName name="Área_de_impressão1" localSheetId="6">#REF!</definedName>
    <definedName name="Área_de_impressão1">#REF!</definedName>
    <definedName name="Área_de_impressão2" localSheetId="5">#REF!</definedName>
    <definedName name="Área_de_impressão2" localSheetId="6">#REF!</definedName>
    <definedName name="Área_de_impressão2">#REF!</definedName>
    <definedName name="asSDas" localSheetId="5">#REF!</definedName>
    <definedName name="asSDas" localSheetId="6">#REF!</definedName>
    <definedName name="asSDas">#REF!</definedName>
    <definedName name="ATUAL" localSheetId="5">#REF!</definedName>
    <definedName name="ATUAL" localSheetId="6">#REF!</definedName>
    <definedName name="ATUAL">#REF!</definedName>
    <definedName name="_xlnm.Database" localSheetId="5">#REF!</definedName>
    <definedName name="_xlnm.Database" localSheetId="6">#REF!</definedName>
    <definedName name="_xlnm.Database">#REF!</definedName>
    <definedName name="BDI" localSheetId="5">#REF!</definedName>
    <definedName name="BDI" localSheetId="6">#REF!</definedName>
    <definedName name="BDI">#REF!</definedName>
    <definedName name="BDIc" localSheetId="5">#REF!</definedName>
    <definedName name="BDIc" localSheetId="6">#REF!</definedName>
    <definedName name="BDIc">#REF!</definedName>
    <definedName name="BDIf" localSheetId="5">#REF!</definedName>
    <definedName name="BDIf" localSheetId="6">#REF!</definedName>
    <definedName name="BDIf">#REF!</definedName>
    <definedName name="bitmin" localSheetId="5">#REF!</definedName>
    <definedName name="bitmin" localSheetId="6">#REF!</definedName>
    <definedName name="bitmin">#REF!</definedName>
    <definedName name="BLO" localSheetId="5">#REF!</definedName>
    <definedName name="BLO" localSheetId="6">#REF!</definedName>
    <definedName name="BLO">#REF!</definedName>
    <definedName name="BLOCO_B" localSheetId="5">'[3]CAPA -1'!#REF!</definedName>
    <definedName name="BLOCO_B" localSheetId="6">'[3]CAPA -1'!#REF!</definedName>
    <definedName name="BLOCO_B">'[3]CAPA -1'!#REF!</definedName>
    <definedName name="BLOCO_BB" localSheetId="5">#REF!</definedName>
    <definedName name="BLOCO_BB" localSheetId="6">#REF!</definedName>
    <definedName name="BLOCO_BB">#REF!</definedName>
    <definedName name="BLOCO_BBB" localSheetId="5">#REF!</definedName>
    <definedName name="BLOCO_BBB" localSheetId="6">#REF!</definedName>
    <definedName name="BLOCO_BBB">#REF!</definedName>
    <definedName name="BLOCO_C" localSheetId="5">#REF!</definedName>
    <definedName name="BLOCO_C" localSheetId="6">#REF!</definedName>
    <definedName name="BLOCO_C">#REF!</definedName>
    <definedName name="BLOCO_CC" localSheetId="5">#REF!</definedName>
    <definedName name="BLOCO_CC" localSheetId="6">#REF!</definedName>
    <definedName name="BLOCO_CC">#REF!</definedName>
    <definedName name="BLOCO_CCC" localSheetId="5">#REF!</definedName>
    <definedName name="BLOCO_CCC" localSheetId="6">#REF!</definedName>
    <definedName name="BLOCO_CCC">#REF!</definedName>
    <definedName name="BLOCO_CCCC" localSheetId="5">#REF!</definedName>
    <definedName name="BLOCO_CCCC" localSheetId="6">#REF!</definedName>
    <definedName name="BLOCO_CCCC">#REF!</definedName>
    <definedName name="BuiltIn_AutoFilter___7" localSheetId="5">#REF!</definedName>
    <definedName name="BuiltIn_AutoFilter___7" localSheetId="6">#REF!</definedName>
    <definedName name="BuiltIn_AutoFilter___7">#REF!</definedName>
    <definedName name="BuiltIn_AutoFilter___7_1" localSheetId="5">#REF!</definedName>
    <definedName name="BuiltIn_AutoFilter___7_1" localSheetId="6">#REF!</definedName>
    <definedName name="BuiltIn_AutoFilter___7_1">#REF!</definedName>
    <definedName name="BuiltIn_AutoFilter___7_10" localSheetId="5">#REF!</definedName>
    <definedName name="BuiltIn_AutoFilter___7_10" localSheetId="6">#REF!</definedName>
    <definedName name="BuiltIn_AutoFilter___7_10">#REF!</definedName>
    <definedName name="BuiltIn_AutoFilter___7_11" localSheetId="5">#REF!</definedName>
    <definedName name="BuiltIn_AutoFilter___7_11" localSheetId="6">#REF!</definedName>
    <definedName name="BuiltIn_AutoFilter___7_11">#REF!</definedName>
    <definedName name="BuiltIn_AutoFilter___7_12" localSheetId="5">#REF!</definedName>
    <definedName name="BuiltIn_AutoFilter___7_12" localSheetId="6">#REF!</definedName>
    <definedName name="BuiltIn_AutoFilter___7_12">#REF!</definedName>
    <definedName name="BuiltIn_AutoFilter___7_2" localSheetId="5">#REF!</definedName>
    <definedName name="BuiltIn_AutoFilter___7_2" localSheetId="6">#REF!</definedName>
    <definedName name="BuiltIn_AutoFilter___7_2">#REF!</definedName>
    <definedName name="BuiltIn_AutoFilter___7_3" localSheetId="5">#REF!</definedName>
    <definedName name="BuiltIn_AutoFilter___7_3" localSheetId="6">#REF!</definedName>
    <definedName name="BuiltIn_AutoFilter___7_3">#REF!</definedName>
    <definedName name="BuiltIn_AutoFilter___7_4" localSheetId="5">#REF!</definedName>
    <definedName name="BuiltIn_AutoFilter___7_4" localSheetId="6">#REF!</definedName>
    <definedName name="BuiltIn_AutoFilter___7_4">#REF!</definedName>
    <definedName name="BuiltIn_AutoFilter___7_5" localSheetId="5">#REF!</definedName>
    <definedName name="BuiltIn_AutoFilter___7_5" localSheetId="6">#REF!</definedName>
    <definedName name="BuiltIn_AutoFilter___7_5">#REF!</definedName>
    <definedName name="BuiltIn_AutoFilter___7_6" localSheetId="5">#REF!</definedName>
    <definedName name="BuiltIn_AutoFilter___7_6" localSheetId="6">#REF!</definedName>
    <definedName name="BuiltIn_AutoFilter___7_6">#REF!</definedName>
    <definedName name="BuiltIn_AutoFilter___7_7" localSheetId="5">#REF!</definedName>
    <definedName name="BuiltIn_AutoFilter___7_7" localSheetId="6">#REF!</definedName>
    <definedName name="BuiltIn_AutoFilter___7_7">#REF!</definedName>
    <definedName name="BuiltIn_AutoFilter___7_8" localSheetId="5">#REF!</definedName>
    <definedName name="BuiltIn_AutoFilter___7_8" localSheetId="6">#REF!</definedName>
    <definedName name="BuiltIn_AutoFilter___7_8">#REF!</definedName>
    <definedName name="BuiltIn_AutoFilter___7_9" localSheetId="5">#REF!</definedName>
    <definedName name="BuiltIn_AutoFilter___7_9" localSheetId="6">#REF!</definedName>
    <definedName name="BuiltIn_AutoFilter___7_9">#REF!</definedName>
    <definedName name="BuiltIn_AutoFilter___8" localSheetId="5">#REF!</definedName>
    <definedName name="BuiltIn_AutoFilter___8" localSheetId="6">#REF!</definedName>
    <definedName name="BuiltIn_AutoFilter___8">#REF!</definedName>
    <definedName name="BuiltIn_AutoFilter___8_1" localSheetId="5">#REF!</definedName>
    <definedName name="BuiltIn_AutoFilter___8_1" localSheetId="6">#REF!</definedName>
    <definedName name="BuiltIn_AutoFilter___8_1">#REF!</definedName>
    <definedName name="BuiltIn_AutoFilter___8_10" localSheetId="5">#REF!</definedName>
    <definedName name="BuiltIn_AutoFilter___8_10" localSheetId="6">#REF!</definedName>
    <definedName name="BuiltIn_AutoFilter___8_10">#REF!</definedName>
    <definedName name="BuiltIn_AutoFilter___8_11" localSheetId="5">#REF!</definedName>
    <definedName name="BuiltIn_AutoFilter___8_11" localSheetId="6">#REF!</definedName>
    <definedName name="BuiltIn_AutoFilter___8_11">#REF!</definedName>
    <definedName name="BuiltIn_AutoFilter___8_12" localSheetId="5">#REF!</definedName>
    <definedName name="BuiltIn_AutoFilter___8_12" localSheetId="6">#REF!</definedName>
    <definedName name="BuiltIn_AutoFilter___8_12">#REF!</definedName>
    <definedName name="BuiltIn_AutoFilter___8_13" localSheetId="5">#REF!</definedName>
    <definedName name="BuiltIn_AutoFilter___8_13" localSheetId="6">#REF!</definedName>
    <definedName name="BuiltIn_AutoFilter___8_13">#REF!</definedName>
    <definedName name="BuiltIn_AutoFilter___8_14" localSheetId="5">#REF!</definedName>
    <definedName name="BuiltIn_AutoFilter___8_14" localSheetId="6">#REF!</definedName>
    <definedName name="BuiltIn_AutoFilter___8_14">#REF!</definedName>
    <definedName name="BuiltIn_AutoFilter___8_15" localSheetId="5">#REF!</definedName>
    <definedName name="BuiltIn_AutoFilter___8_15" localSheetId="6">#REF!</definedName>
    <definedName name="BuiltIn_AutoFilter___8_15">#REF!</definedName>
    <definedName name="BuiltIn_AutoFilter___8_16" localSheetId="5">#REF!</definedName>
    <definedName name="BuiltIn_AutoFilter___8_16" localSheetId="6">#REF!</definedName>
    <definedName name="BuiltIn_AutoFilter___8_16">#REF!</definedName>
    <definedName name="BuiltIn_AutoFilter___8_17" localSheetId="5">#REF!</definedName>
    <definedName name="BuiltIn_AutoFilter___8_17" localSheetId="6">#REF!</definedName>
    <definedName name="BuiltIn_AutoFilter___8_17">#REF!</definedName>
    <definedName name="BuiltIn_AutoFilter___8_18" localSheetId="5">#REF!</definedName>
    <definedName name="BuiltIn_AutoFilter___8_18" localSheetId="6">#REF!</definedName>
    <definedName name="BuiltIn_AutoFilter___8_18">#REF!</definedName>
    <definedName name="BuiltIn_AutoFilter___8_19" localSheetId="5">#REF!</definedName>
    <definedName name="BuiltIn_AutoFilter___8_19" localSheetId="6">#REF!</definedName>
    <definedName name="BuiltIn_AutoFilter___8_19">#REF!</definedName>
    <definedName name="BuiltIn_AutoFilter___8_2" localSheetId="5">#REF!</definedName>
    <definedName name="BuiltIn_AutoFilter___8_2" localSheetId="6">#REF!</definedName>
    <definedName name="BuiltIn_AutoFilter___8_2">#REF!</definedName>
    <definedName name="BuiltIn_AutoFilter___8_20" localSheetId="5">#REF!</definedName>
    <definedName name="BuiltIn_AutoFilter___8_20" localSheetId="6">#REF!</definedName>
    <definedName name="BuiltIn_AutoFilter___8_20">#REF!</definedName>
    <definedName name="BuiltIn_AutoFilter___8_21" localSheetId="5">#REF!</definedName>
    <definedName name="BuiltIn_AutoFilter___8_21" localSheetId="6">#REF!</definedName>
    <definedName name="BuiltIn_AutoFilter___8_21">#REF!</definedName>
    <definedName name="BuiltIn_AutoFilter___8_22" localSheetId="5">#REF!</definedName>
    <definedName name="BuiltIn_AutoFilter___8_22" localSheetId="6">#REF!</definedName>
    <definedName name="BuiltIn_AutoFilter___8_22">#REF!</definedName>
    <definedName name="BuiltIn_AutoFilter___8_23" localSheetId="5">#REF!</definedName>
    <definedName name="BuiltIn_AutoFilter___8_23" localSheetId="6">#REF!</definedName>
    <definedName name="BuiltIn_AutoFilter___8_23">#REF!</definedName>
    <definedName name="BuiltIn_AutoFilter___8_24" localSheetId="5">#REF!</definedName>
    <definedName name="BuiltIn_AutoFilter___8_24" localSheetId="6">#REF!</definedName>
    <definedName name="BuiltIn_AutoFilter___8_24">#REF!</definedName>
    <definedName name="BuiltIn_AutoFilter___8_25" localSheetId="5">#REF!</definedName>
    <definedName name="BuiltIn_AutoFilter___8_25" localSheetId="6">#REF!</definedName>
    <definedName name="BuiltIn_AutoFilter___8_25">#REF!</definedName>
    <definedName name="BuiltIn_AutoFilter___8_26" localSheetId="5">#REF!</definedName>
    <definedName name="BuiltIn_AutoFilter___8_26" localSheetId="6">#REF!</definedName>
    <definedName name="BuiltIn_AutoFilter___8_26">#REF!</definedName>
    <definedName name="BuiltIn_AutoFilter___8_27" localSheetId="5">#REF!</definedName>
    <definedName name="BuiltIn_AutoFilter___8_27" localSheetId="6">#REF!</definedName>
    <definedName name="BuiltIn_AutoFilter___8_27">#REF!</definedName>
    <definedName name="BuiltIn_AutoFilter___8_28" localSheetId="5">#REF!</definedName>
    <definedName name="BuiltIn_AutoFilter___8_28" localSheetId="6">#REF!</definedName>
    <definedName name="BuiltIn_AutoFilter___8_28">#REF!</definedName>
    <definedName name="BuiltIn_AutoFilter___8_29" localSheetId="5">#REF!</definedName>
    <definedName name="BuiltIn_AutoFilter___8_29" localSheetId="6">#REF!</definedName>
    <definedName name="BuiltIn_AutoFilter___8_29">#REF!</definedName>
    <definedName name="BuiltIn_AutoFilter___8_3" localSheetId="5">#REF!</definedName>
    <definedName name="BuiltIn_AutoFilter___8_3" localSheetId="6">#REF!</definedName>
    <definedName name="BuiltIn_AutoFilter___8_3">#REF!</definedName>
    <definedName name="BuiltIn_AutoFilter___8_30" localSheetId="5">#REF!</definedName>
    <definedName name="BuiltIn_AutoFilter___8_30" localSheetId="6">#REF!</definedName>
    <definedName name="BuiltIn_AutoFilter___8_30">#REF!</definedName>
    <definedName name="BuiltIn_AutoFilter___8_31" localSheetId="5">#REF!</definedName>
    <definedName name="BuiltIn_AutoFilter___8_31" localSheetId="6">#REF!</definedName>
    <definedName name="BuiltIn_AutoFilter___8_31">#REF!</definedName>
    <definedName name="BuiltIn_AutoFilter___8_32" localSheetId="5">#REF!</definedName>
    <definedName name="BuiltIn_AutoFilter___8_32" localSheetId="6">#REF!</definedName>
    <definedName name="BuiltIn_AutoFilter___8_32">#REF!</definedName>
    <definedName name="BuiltIn_AutoFilter___8_4" localSheetId="5">#REF!</definedName>
    <definedName name="BuiltIn_AutoFilter___8_4" localSheetId="6">#REF!</definedName>
    <definedName name="BuiltIn_AutoFilter___8_4">#REF!</definedName>
    <definedName name="BuiltIn_AutoFilter___8_5" localSheetId="5">#REF!</definedName>
    <definedName name="BuiltIn_AutoFilter___8_5" localSheetId="6">#REF!</definedName>
    <definedName name="BuiltIn_AutoFilter___8_5">#REF!</definedName>
    <definedName name="BuiltIn_AutoFilter___8_6" localSheetId="5">#REF!</definedName>
    <definedName name="BuiltIn_AutoFilter___8_6" localSheetId="6">#REF!</definedName>
    <definedName name="BuiltIn_AutoFilter___8_6">#REF!</definedName>
    <definedName name="BuiltIn_AutoFilter___8_7" localSheetId="5">#REF!</definedName>
    <definedName name="BuiltIn_AutoFilter___8_7" localSheetId="6">#REF!</definedName>
    <definedName name="BuiltIn_AutoFilter___8_7">#REF!</definedName>
    <definedName name="BuiltIn_AutoFilter___8_8" localSheetId="5">#REF!</definedName>
    <definedName name="BuiltIn_AutoFilter___8_8" localSheetId="6">#REF!</definedName>
    <definedName name="BuiltIn_AutoFilter___8_8">#REF!</definedName>
    <definedName name="BuiltIn_AutoFilter___8_9" localSheetId="5">#REF!</definedName>
    <definedName name="BuiltIn_AutoFilter___8_9" localSheetId="6">#REF!</definedName>
    <definedName name="BuiltIn_AutoFilter___8_9">#REF!</definedName>
    <definedName name="BuiltIn_Database___0" localSheetId="5">#REF!</definedName>
    <definedName name="BuiltIn_Database___0" localSheetId="6">#REF!</definedName>
    <definedName name="BuiltIn_Database___0">#REF!</definedName>
    <definedName name="BuiltIn_Print_Area" localSheetId="5">#REF!</definedName>
    <definedName name="BuiltIn_Print_Area" localSheetId="6">#REF!</definedName>
    <definedName name="BuiltIn_Print_Area">#REF!</definedName>
    <definedName name="BuiltIn_Print_Area___0" localSheetId="5">#REF!</definedName>
    <definedName name="BuiltIn_Print_Area___0" localSheetId="6">#REF!</definedName>
    <definedName name="BuiltIn_Print_Area___0">#REF!</definedName>
    <definedName name="BuiltIn_Print_Area___0___0" localSheetId="5">#REF!</definedName>
    <definedName name="BuiltIn_Print_Area___0___0" localSheetId="6">#REF!</definedName>
    <definedName name="BuiltIn_Print_Area___0___0">#REF!</definedName>
    <definedName name="BuiltIn_Print_Area___0___0___0" localSheetId="5">#REF!</definedName>
    <definedName name="BuiltIn_Print_Area___0___0___0" localSheetId="6">#REF!</definedName>
    <definedName name="BuiltIn_Print_Area___0___0___0">#REF!</definedName>
    <definedName name="BuiltIn_Print_Area___0___0___0___0" localSheetId="5">#REF!</definedName>
    <definedName name="BuiltIn_Print_Area___0___0___0___0" localSheetId="6">#REF!</definedName>
    <definedName name="BuiltIn_Print_Area___0___0___0___0">#REF!</definedName>
    <definedName name="BuiltIn_Print_Area___0___0___0___0___0" localSheetId="5">#REF!</definedName>
    <definedName name="BuiltIn_Print_Area___0___0___0___0___0" localSheetId="6">#REF!</definedName>
    <definedName name="BuiltIn_Print_Area___0___0___0___0___0">#REF!</definedName>
    <definedName name="BuiltIn_Print_Area___0___0___0___0___0___0" localSheetId="5">#REF!</definedName>
    <definedName name="BuiltIn_Print_Area___0___0___0___0___0___0" localSheetId="6">#REF!</definedName>
    <definedName name="BuiltIn_Print_Area___0___0___0___0___0___0">#REF!</definedName>
    <definedName name="BuiltIn_Print_Area___0___0___0___0___0___0___0" localSheetId="5">#REF!</definedName>
    <definedName name="BuiltIn_Print_Area___0___0___0___0___0___0___0" localSheetId="6">#REF!</definedName>
    <definedName name="BuiltIn_Print_Area___0___0___0___0___0___0___0">#REF!</definedName>
    <definedName name="BuiltIn_Print_Area___0___0___0___0___0___0___0___0___0" localSheetId="5">#REF!</definedName>
    <definedName name="BuiltIn_Print_Area___0___0___0___0___0___0___0___0___0" localSheetId="6">#REF!</definedName>
    <definedName name="BuiltIn_Print_Area___0___0___0___0___0___0___0___0___0">#REF!</definedName>
    <definedName name="BuiltIn_Print_Area___0___0___10" localSheetId="5">#REF!</definedName>
    <definedName name="BuiltIn_Print_Area___0___0___10" localSheetId="6">#REF!</definedName>
    <definedName name="BuiltIn_Print_Area___0___0___10">#REF!</definedName>
    <definedName name="BuiltIn_Print_Area___0___1" localSheetId="5">#REF!</definedName>
    <definedName name="BuiltIn_Print_Area___0___1" localSheetId="6">#REF!</definedName>
    <definedName name="BuiltIn_Print_Area___0___1">#REF!</definedName>
    <definedName name="BuiltIn_Print_Area___0___1___0" localSheetId="5">#REF!</definedName>
    <definedName name="BuiltIn_Print_Area___0___1___0" localSheetId="6">#REF!</definedName>
    <definedName name="BuiltIn_Print_Area___0___1___0">#REF!</definedName>
    <definedName name="BuiltIn_Print_Area___0___1___0___0" localSheetId="5">#REF!</definedName>
    <definedName name="BuiltIn_Print_Area___0___1___0___0" localSheetId="6">#REF!</definedName>
    <definedName name="BuiltIn_Print_Area___0___1___0___0">#REF!</definedName>
    <definedName name="BuiltIn_Print_Area___0___1___0___0___0" localSheetId="5">#REF!</definedName>
    <definedName name="BuiltIn_Print_Area___0___1___0___0___0" localSheetId="6">#REF!</definedName>
    <definedName name="BuiltIn_Print_Area___0___1___0___0___0">#REF!</definedName>
    <definedName name="BuiltIn_Print_Area___0___1___0___0___0___0" localSheetId="5">#REF!</definedName>
    <definedName name="BuiltIn_Print_Area___0___1___0___0___0___0" localSheetId="6">#REF!</definedName>
    <definedName name="BuiltIn_Print_Area___0___1___0___0___0___0">#REF!</definedName>
    <definedName name="BuiltIn_Print_Area___0___1___0___0___0___0___0" localSheetId="5">#REF!</definedName>
    <definedName name="BuiltIn_Print_Area___0___1___0___0___0___0___0" localSheetId="6">#REF!</definedName>
    <definedName name="BuiltIn_Print_Area___0___1___0___0___0___0___0">#REF!</definedName>
    <definedName name="BuiltIn_Print_Area___0___1___0___0___0___0___0___0" localSheetId="5">#REF!</definedName>
    <definedName name="BuiltIn_Print_Area___0___1___0___0___0___0___0___0" localSheetId="6">#REF!</definedName>
    <definedName name="BuiltIn_Print_Area___0___1___0___0___0___0___0___0">#REF!</definedName>
    <definedName name="BuiltIn_Print_Area___0___1___0___0___0___0___0___0___0" localSheetId="5">#REF!</definedName>
    <definedName name="BuiltIn_Print_Area___0___1___0___0___0___0___0___0___0" localSheetId="6">#REF!</definedName>
    <definedName name="BuiltIn_Print_Area___0___1___0___0___0___0___0___0___0">#REF!</definedName>
    <definedName name="BuiltIn_Print_Area___0___1___0___0___0___0___0___0___0___0" localSheetId="5">#REF!</definedName>
    <definedName name="BuiltIn_Print_Area___0___1___0___0___0___0___0___0___0___0" localSheetId="6">#REF!</definedName>
    <definedName name="BuiltIn_Print_Area___0___1___0___0___0___0___0___0___0___0">#REF!</definedName>
    <definedName name="BuiltIn_Print_Area___0___1___0___0___0___0___0___0___0___0_1" localSheetId="5">#REF!</definedName>
    <definedName name="BuiltIn_Print_Area___0___1___0___0___0___0___0___0___0___0_1" localSheetId="6">#REF!</definedName>
    <definedName name="BuiltIn_Print_Area___0___1___0___0___0___0___0___0___0___0_1">#REF!</definedName>
    <definedName name="BuiltIn_Print_Area___0___1___0___0___0___0___0___0___0___0_1_1" localSheetId="5">#REF!</definedName>
    <definedName name="BuiltIn_Print_Area___0___1___0___0___0___0___0___0___0___0_1_1" localSheetId="6">#REF!</definedName>
    <definedName name="BuiltIn_Print_Area___0___1___0___0___0___0___0___0___0___0_1_1">#REF!</definedName>
    <definedName name="BuiltIn_Print_Area___0___1___0___0___0___0___0___0___0_1" localSheetId="5">#REF!</definedName>
    <definedName name="BuiltIn_Print_Area___0___1___0___0___0___0___0___0___0_1" localSheetId="6">#REF!</definedName>
    <definedName name="BuiltIn_Print_Area___0___1___0___0___0___0___0___0___0_1">#REF!</definedName>
    <definedName name="BuiltIn_Print_Area___0___1___0___0___0___0___0___0___0_1_1" localSheetId="5">#REF!</definedName>
    <definedName name="BuiltIn_Print_Area___0___1___0___0___0___0___0___0___0_1_1" localSheetId="6">#REF!</definedName>
    <definedName name="BuiltIn_Print_Area___0___1___0___0___0___0___0___0___0_1_1">#REF!</definedName>
    <definedName name="BuiltIn_Print_Area___0___1___0___0___0___0___0___0_1" localSheetId="5">#REF!</definedName>
    <definedName name="BuiltIn_Print_Area___0___1___0___0___0___0___0___0_1" localSheetId="6">#REF!</definedName>
    <definedName name="BuiltIn_Print_Area___0___1___0___0___0___0___0___0_1">#REF!</definedName>
    <definedName name="BuiltIn_Print_Area___0___1___0___0___0___0___0___0_1_1" localSheetId="5">#REF!</definedName>
    <definedName name="BuiltIn_Print_Area___0___1___0___0___0___0___0___0_1_1" localSheetId="6">#REF!</definedName>
    <definedName name="BuiltIn_Print_Area___0___1___0___0___0___0___0___0_1_1">#REF!</definedName>
    <definedName name="BuiltIn_Print_Area___0___1___0___0___0___0___0_1" localSheetId="5">#REF!</definedName>
    <definedName name="BuiltIn_Print_Area___0___1___0___0___0___0___0_1" localSheetId="6">#REF!</definedName>
    <definedName name="BuiltIn_Print_Area___0___1___0___0___0___0___0_1">#REF!</definedName>
    <definedName name="BuiltIn_Print_Area___0___1___0___0___0___0___0_1_1" localSheetId="5">#REF!</definedName>
    <definedName name="BuiltIn_Print_Area___0___1___0___0___0___0___0_1_1" localSheetId="6">#REF!</definedName>
    <definedName name="BuiltIn_Print_Area___0___1___0___0___0___0___0_1_1">#REF!</definedName>
    <definedName name="BuiltIn_Print_Area___0___1___0___0___0___0_1" localSheetId="5">#REF!</definedName>
    <definedName name="BuiltIn_Print_Area___0___1___0___0___0___0_1" localSheetId="6">#REF!</definedName>
    <definedName name="BuiltIn_Print_Area___0___1___0___0___0___0_1">#REF!</definedName>
    <definedName name="BuiltIn_Print_Area___0___1___0___0___0___0_1_1" localSheetId="5">#REF!</definedName>
    <definedName name="BuiltIn_Print_Area___0___1___0___0___0___0_1_1" localSheetId="6">#REF!</definedName>
    <definedName name="BuiltIn_Print_Area___0___1___0___0___0___0_1_1">#REF!</definedName>
    <definedName name="BuiltIn_Print_Area___0___1___0___0___0_1" localSheetId="5">#REF!</definedName>
    <definedName name="BuiltIn_Print_Area___0___1___0___0___0_1" localSheetId="6">#REF!</definedName>
    <definedName name="BuiltIn_Print_Area___0___1___0___0___0_1">#REF!</definedName>
    <definedName name="BuiltIn_Print_Area___0___1___0___0___0_1_1" localSheetId="5">#REF!</definedName>
    <definedName name="BuiltIn_Print_Area___0___1___0___0___0_1_1" localSheetId="6">#REF!</definedName>
    <definedName name="BuiltIn_Print_Area___0___1___0___0___0_1_1">#REF!</definedName>
    <definedName name="BuiltIn_Print_Area___0___1___0___0_1" localSheetId="5">#REF!</definedName>
    <definedName name="BuiltIn_Print_Area___0___1___0___0_1" localSheetId="6">#REF!</definedName>
    <definedName name="BuiltIn_Print_Area___0___1___0___0_1">#REF!</definedName>
    <definedName name="BuiltIn_Print_Area___0___1___0___0_1_1" localSheetId="5">#REF!</definedName>
    <definedName name="BuiltIn_Print_Area___0___1___0___0_1_1" localSheetId="6">#REF!</definedName>
    <definedName name="BuiltIn_Print_Area___0___1___0___0_1_1">#REF!</definedName>
    <definedName name="BuiltIn_Print_Area___0___1___0_1" localSheetId="5">#REF!</definedName>
    <definedName name="BuiltIn_Print_Area___0___1___0_1" localSheetId="6">#REF!</definedName>
    <definedName name="BuiltIn_Print_Area___0___1___0_1">#REF!</definedName>
    <definedName name="BuiltIn_Print_Area___0___1___0_1_1" localSheetId="5">#REF!</definedName>
    <definedName name="BuiltIn_Print_Area___0___1___0_1_1" localSheetId="6">#REF!</definedName>
    <definedName name="BuiltIn_Print_Area___0___1___0_1_1">#REF!</definedName>
    <definedName name="BuiltIn_Print_Area___0___1_1" localSheetId="5">#REF!</definedName>
    <definedName name="BuiltIn_Print_Area___0___1_1" localSheetId="6">#REF!</definedName>
    <definedName name="BuiltIn_Print_Area___0___1_1">#REF!</definedName>
    <definedName name="BuiltIn_Print_Area___0___1_1_1" localSheetId="5">#REF!</definedName>
    <definedName name="BuiltIn_Print_Area___0___1_1_1" localSheetId="6">#REF!</definedName>
    <definedName name="BuiltIn_Print_Area___0___1_1_1">#REF!</definedName>
    <definedName name="BuiltIn_Print_Area___0___16" localSheetId="5">#REF!</definedName>
    <definedName name="BuiltIn_Print_Area___0___16" localSheetId="6">#REF!</definedName>
    <definedName name="BuiltIn_Print_Area___0___16">#REF!</definedName>
    <definedName name="BuiltIn_Print_Area___0___16___0" localSheetId="5">#REF!</definedName>
    <definedName name="BuiltIn_Print_Area___0___16___0" localSheetId="6">#REF!</definedName>
    <definedName name="BuiltIn_Print_Area___0___16___0">#REF!</definedName>
    <definedName name="BuiltIn_Print_Area___0___16___0___0" localSheetId="5">#REF!</definedName>
    <definedName name="BuiltIn_Print_Area___0___16___0___0" localSheetId="6">#REF!</definedName>
    <definedName name="BuiltIn_Print_Area___0___16___0___0">#REF!</definedName>
    <definedName name="BuiltIn_Print_Area___0___16___0___0___0" localSheetId="5">#REF!</definedName>
    <definedName name="BuiltIn_Print_Area___0___16___0___0___0" localSheetId="6">#REF!</definedName>
    <definedName name="BuiltIn_Print_Area___0___16___0___0___0">#REF!</definedName>
    <definedName name="BuiltIn_Print_Area___0___16___0___0___0___0" localSheetId="5">#REF!</definedName>
    <definedName name="BuiltIn_Print_Area___0___16___0___0___0___0" localSheetId="6">#REF!</definedName>
    <definedName name="BuiltIn_Print_Area___0___16___0___0___0___0">#REF!</definedName>
    <definedName name="BuiltIn_Print_Area___0___16___0___0___0___0___0" localSheetId="5">#REF!</definedName>
    <definedName name="BuiltIn_Print_Area___0___16___0___0___0___0___0" localSheetId="6">#REF!</definedName>
    <definedName name="BuiltIn_Print_Area___0___16___0___0___0___0___0">#REF!</definedName>
    <definedName name="BuiltIn_Print_Area___0___16___0___0___0___0___0___0" localSheetId="5">#REF!</definedName>
    <definedName name="BuiltIn_Print_Area___0___16___0___0___0___0___0___0" localSheetId="6">#REF!</definedName>
    <definedName name="BuiltIn_Print_Area___0___16___0___0___0___0___0___0">#REF!</definedName>
    <definedName name="BuiltIn_Print_Area___0___16___0___0___0___0___0___0___0" localSheetId="5">#REF!</definedName>
    <definedName name="BuiltIn_Print_Area___0___16___0___0___0___0___0___0___0" localSheetId="6">#REF!</definedName>
    <definedName name="BuiltIn_Print_Area___0___16___0___0___0___0___0___0___0">#REF!</definedName>
    <definedName name="BuiltIn_Print_Area___0___4" localSheetId="5">#REF!</definedName>
    <definedName name="BuiltIn_Print_Area___0___4" localSheetId="6">#REF!</definedName>
    <definedName name="BuiltIn_Print_Area___0___4">#REF!</definedName>
    <definedName name="BuiltIn_Print_Area___0___5" localSheetId="5">#REF!</definedName>
    <definedName name="BuiltIn_Print_Area___0___5" localSheetId="6">#REF!</definedName>
    <definedName name="BuiltIn_Print_Area___0___5">#REF!</definedName>
    <definedName name="BuiltIn_Print_Area___0___5___0" localSheetId="5">#REF!</definedName>
    <definedName name="BuiltIn_Print_Area___0___5___0" localSheetId="6">#REF!</definedName>
    <definedName name="BuiltIn_Print_Area___0___5___0">#REF!</definedName>
    <definedName name="BuiltIn_Print_Area___0___6" localSheetId="5">#REF!</definedName>
    <definedName name="BuiltIn_Print_Area___0___6" localSheetId="6">#REF!</definedName>
    <definedName name="BuiltIn_Print_Area___0___6">#REF!</definedName>
    <definedName name="BuiltIn_Print_Area___0___6___0" localSheetId="5">#REF!</definedName>
    <definedName name="BuiltIn_Print_Area___0___6___0" localSheetId="6">#REF!</definedName>
    <definedName name="BuiltIn_Print_Area___0___6___0">#REF!</definedName>
    <definedName name="BuiltIn_Print_Area___0___7" localSheetId="5">#REF!</definedName>
    <definedName name="BuiltIn_Print_Area___0___7" localSheetId="6">#REF!</definedName>
    <definedName name="BuiltIn_Print_Area___0___7">#REF!</definedName>
    <definedName name="BuiltIn_Print_Area___0___7___0" localSheetId="5">#REF!</definedName>
    <definedName name="BuiltIn_Print_Area___0___7___0" localSheetId="6">#REF!</definedName>
    <definedName name="BuiltIn_Print_Area___0___7___0">#REF!</definedName>
    <definedName name="BuiltIn_Print_Area___0___8" localSheetId="5">#REF!</definedName>
    <definedName name="BuiltIn_Print_Area___0___8" localSheetId="6">#REF!</definedName>
    <definedName name="BuiltIn_Print_Area___0___8">#REF!</definedName>
    <definedName name="BuiltIn_Print_Area___0_1" localSheetId="5">#REF!</definedName>
    <definedName name="BuiltIn_Print_Area___0_1" localSheetId="6">#REF!</definedName>
    <definedName name="BuiltIn_Print_Area___0_1">#REF!</definedName>
    <definedName name="BuiltIn_Print_Area___0_1_1" localSheetId="5">#REF!</definedName>
    <definedName name="BuiltIn_Print_Area___0_1_1" localSheetId="6">#REF!</definedName>
    <definedName name="BuiltIn_Print_Area___0_1_1">#REF!</definedName>
    <definedName name="BuiltIn_Print_Area_1" localSheetId="5">#REF!</definedName>
    <definedName name="BuiltIn_Print_Area_1" localSheetId="6">#REF!</definedName>
    <definedName name="BuiltIn_Print_Area_1">#REF!</definedName>
    <definedName name="BuiltIn_Print_Area_1_1" localSheetId="5">#REF!</definedName>
    <definedName name="BuiltIn_Print_Area_1_1" localSheetId="6">#REF!</definedName>
    <definedName name="BuiltIn_Print_Area_1_1">#REF!</definedName>
    <definedName name="BuiltIn_Print_Titles" localSheetId="5">#REF!</definedName>
    <definedName name="BuiltIn_Print_Titles" localSheetId="6">#REF!</definedName>
    <definedName name="BuiltIn_Print_Titles">#REF!</definedName>
    <definedName name="BuiltIn_Print_Titles___0" localSheetId="5">#REF!</definedName>
    <definedName name="BuiltIn_Print_Titles___0" localSheetId="6">#REF!</definedName>
    <definedName name="BuiltIn_Print_Titles___0">#REF!</definedName>
    <definedName name="BuiltIn_Print_Titles___0___0" localSheetId="5">#REF!</definedName>
    <definedName name="BuiltIn_Print_Titles___0___0" localSheetId="6">#REF!</definedName>
    <definedName name="BuiltIn_Print_Titles___0___0">#REF!</definedName>
    <definedName name="BuiltIn_Print_Titles___0___0___0" localSheetId="5">#REF!</definedName>
    <definedName name="BuiltIn_Print_Titles___0___0___0" localSheetId="6">#REF!</definedName>
    <definedName name="BuiltIn_Print_Titles___0___0___0">#REF!</definedName>
    <definedName name="BuiltIn_Print_Titles___0___0___0___0" localSheetId="5">#REF!</definedName>
    <definedName name="BuiltIn_Print_Titles___0___0___0___0" localSheetId="6">#REF!</definedName>
    <definedName name="BuiltIn_Print_Titles___0___0___0___0">#REF!</definedName>
    <definedName name="BuiltIn_Print_Titles___0___0___0___0___0" localSheetId="5">#REF!</definedName>
    <definedName name="BuiltIn_Print_Titles___0___0___0___0___0" localSheetId="6">#REF!</definedName>
    <definedName name="BuiltIn_Print_Titles___0___0___0___0___0">#REF!</definedName>
    <definedName name="BuiltIn_Print_Titles___0___0___0___0___0___0" localSheetId="5">#REF!</definedName>
    <definedName name="BuiltIn_Print_Titles___0___0___0___0___0___0" localSheetId="6">#REF!</definedName>
    <definedName name="BuiltIn_Print_Titles___0___0___0___0___0___0">#REF!</definedName>
    <definedName name="BuiltIn_Print_Titles___0___0___0___0___0___0___0" localSheetId="5">#REF!</definedName>
    <definedName name="BuiltIn_Print_Titles___0___0___0___0___0___0___0" localSheetId="6">#REF!</definedName>
    <definedName name="BuiltIn_Print_Titles___0___0___0___0___0___0___0">#REF!</definedName>
    <definedName name="BuiltIn_Print_Titles___0___0___0___0___0___0___0___0___0" localSheetId="5">#REF!</definedName>
    <definedName name="BuiltIn_Print_Titles___0___0___0___0___0___0___0___0___0" localSheetId="6">#REF!</definedName>
    <definedName name="BuiltIn_Print_Titles___0___0___0___0___0___0___0___0___0">#REF!</definedName>
    <definedName name="BuiltIn_Print_Titles___0___0___10" localSheetId="5">#REF!</definedName>
    <definedName name="BuiltIn_Print_Titles___0___0___10" localSheetId="6">#REF!</definedName>
    <definedName name="BuiltIn_Print_Titles___0___0___10">#REF!</definedName>
    <definedName name="BuiltIn_Print_Titles___0___1" localSheetId="5">#REF!</definedName>
    <definedName name="BuiltIn_Print_Titles___0___1" localSheetId="6">#REF!</definedName>
    <definedName name="BuiltIn_Print_Titles___0___1">#REF!</definedName>
    <definedName name="BuiltIn_Print_Titles___0___16" localSheetId="5">#REF!</definedName>
    <definedName name="BuiltIn_Print_Titles___0___16" localSheetId="6">#REF!</definedName>
    <definedName name="BuiltIn_Print_Titles___0___16">#REF!</definedName>
    <definedName name="BuiltIn_Print_Titles___0___16___0" localSheetId="5">#REF!</definedName>
    <definedName name="BuiltIn_Print_Titles___0___16___0" localSheetId="6">#REF!</definedName>
    <definedName name="BuiltIn_Print_Titles___0___16___0">#REF!</definedName>
    <definedName name="BuiltIn_Print_Titles___0___16___0___0" localSheetId="5">#REF!</definedName>
    <definedName name="BuiltIn_Print_Titles___0___16___0___0" localSheetId="6">#REF!</definedName>
    <definedName name="BuiltIn_Print_Titles___0___16___0___0">#REF!</definedName>
    <definedName name="BuiltIn_Print_Titles___0___16___0___0___0" localSheetId="5">#REF!</definedName>
    <definedName name="BuiltIn_Print_Titles___0___16___0___0___0" localSheetId="6">#REF!</definedName>
    <definedName name="BuiltIn_Print_Titles___0___16___0___0___0">#REF!</definedName>
    <definedName name="BuiltIn_Print_Titles___0___16___0___0___0___0" localSheetId="5">#REF!</definedName>
    <definedName name="BuiltIn_Print_Titles___0___16___0___0___0___0" localSheetId="6">#REF!</definedName>
    <definedName name="BuiltIn_Print_Titles___0___16___0___0___0___0">#REF!</definedName>
    <definedName name="BuiltIn_Print_Titles___0___16___0___0___0___0___0" localSheetId="5">#REF!</definedName>
    <definedName name="BuiltIn_Print_Titles___0___16___0___0___0___0___0" localSheetId="6">#REF!</definedName>
    <definedName name="BuiltIn_Print_Titles___0___16___0___0___0___0___0">#REF!</definedName>
    <definedName name="BuiltIn_Print_Titles___0___5" localSheetId="5">#REF!</definedName>
    <definedName name="BuiltIn_Print_Titles___0___5" localSheetId="6">#REF!</definedName>
    <definedName name="BuiltIn_Print_Titles___0___5">#REF!</definedName>
    <definedName name="BuiltIn_Print_Titles___0___6" localSheetId="5">#REF!</definedName>
    <definedName name="BuiltIn_Print_Titles___0___6" localSheetId="6">#REF!</definedName>
    <definedName name="BuiltIn_Print_Titles___0___6">#REF!</definedName>
    <definedName name="BuiltIn_Print_Titles___0___7" localSheetId="5">#REF!</definedName>
    <definedName name="BuiltIn_Print_Titles___0___7" localSheetId="6">#REF!</definedName>
    <definedName name="BuiltIn_Print_Titles___0___7">#REF!</definedName>
    <definedName name="BuiltIn_Print_Titles___0___8" localSheetId="5">#REF!</definedName>
    <definedName name="BuiltIn_Print_Titles___0___8" localSheetId="6">#REF!</definedName>
    <definedName name="BuiltIn_Print_Titles___0___8">#REF!</definedName>
    <definedName name="BuiltIn_Print_Titles___0_1" localSheetId="5">#REF!</definedName>
    <definedName name="BuiltIn_Print_Titles___0_1" localSheetId="6">#REF!</definedName>
    <definedName name="BuiltIn_Print_Titles___0_1">#REF!</definedName>
    <definedName name="BuiltIn_Print_Titles___0_1_1" localSheetId="5">#REF!</definedName>
    <definedName name="BuiltIn_Print_Titles___0_1_1" localSheetId="6">#REF!</definedName>
    <definedName name="BuiltIn_Print_Titles___0_1_1">#REF!</definedName>
    <definedName name="BuiltIn_Print_Titles___4___4" localSheetId="5">#REF!</definedName>
    <definedName name="BuiltIn_Print_Titles___4___4" localSheetId="6">#REF!</definedName>
    <definedName name="BuiltIn_Print_Titles___4___4">#REF!</definedName>
    <definedName name="BuiltIn_Print_Titles___5___5" localSheetId="5">#REF!</definedName>
    <definedName name="BuiltIn_Print_Titles___5___5" localSheetId="6">#REF!</definedName>
    <definedName name="BuiltIn_Print_Titles___5___5">#REF!</definedName>
    <definedName name="BuiltIn_Print_Titles___5___5___0" localSheetId="5">#REF!</definedName>
    <definedName name="BuiltIn_Print_Titles___5___5___0" localSheetId="6">#REF!</definedName>
    <definedName name="BuiltIn_Print_Titles___5___5___0">#REF!</definedName>
    <definedName name="BuiltIn_Print_Titles___6___6" localSheetId="5">#REF!</definedName>
    <definedName name="BuiltIn_Print_Titles___6___6" localSheetId="6">#REF!</definedName>
    <definedName name="BuiltIn_Print_Titles___6___6">#REF!</definedName>
    <definedName name="BuiltIn_Print_Titles___6___6___0" localSheetId="5">#REF!</definedName>
    <definedName name="BuiltIn_Print_Titles___6___6___0" localSheetId="6">#REF!</definedName>
    <definedName name="BuiltIn_Print_Titles___6___6___0">#REF!</definedName>
    <definedName name="BuiltIn_Print_Titles___7___7" localSheetId="5">#REF!</definedName>
    <definedName name="BuiltIn_Print_Titles___7___7" localSheetId="6">#REF!</definedName>
    <definedName name="BuiltIn_Print_Titles___7___7">#REF!</definedName>
    <definedName name="BuiltIn_Print_Titles_1" localSheetId="5">#REF!</definedName>
    <definedName name="BuiltIn_Print_Titles_1" localSheetId="6">#REF!</definedName>
    <definedName name="BuiltIn_Print_Titles_1">#REF!</definedName>
    <definedName name="BuiltIn_Print_Titles_1_1" localSheetId="5">#REF!</definedName>
    <definedName name="BuiltIn_Print_Titles_1_1" localSheetId="6">#REF!</definedName>
    <definedName name="BuiltIn_Print_Titles_1_1">#REF!</definedName>
    <definedName name="Capa" localSheetId="5" hidden="1">{#N/A,#N/A,FALSE,"ET-CAPA";#N/A,#N/A,FALSE,"ET-PAG1";#N/A,#N/A,FALSE,"ET-PAG2";#N/A,#N/A,FALSE,"ET-PAG3";#N/A,#N/A,FALSE,"ET-PAG4";#N/A,#N/A,FALSE,"ET-PAG5"}</definedName>
    <definedName name="Capa" localSheetId="6" hidden="1">{#N/A,#N/A,FALSE,"ET-CAPA";#N/A,#N/A,FALSE,"ET-PAG1";#N/A,#N/A,FALSE,"ET-PAG2";#N/A,#N/A,FALSE,"ET-PAG3";#N/A,#N/A,FALSE,"ET-PAG4";#N/A,#N/A,FALSE,"ET-PAG5"}</definedName>
    <definedName name="Capa" hidden="1">{#N/A,#N/A,FALSE,"ET-CAPA";#N/A,#N/A,FALSE,"ET-PAG1";#N/A,#N/A,FALSE,"ET-PAG2";#N/A,#N/A,FALSE,"ET-PAG3";#N/A,#N/A,FALSE,"ET-PAG4";#N/A,#N/A,FALSE,"ET-PAG5"}</definedName>
    <definedName name="capa1" localSheetId="5">#REF!</definedName>
    <definedName name="capa1" localSheetId="6">#REF!</definedName>
    <definedName name="capa1">#REF!</definedName>
    <definedName name="Carimbo" localSheetId="5">#REF!</definedName>
    <definedName name="Carimbo" localSheetId="6">#REF!</definedName>
    <definedName name="Carimbo">#REF!</definedName>
    <definedName name="CODIGO" localSheetId="5">#REF!</definedName>
    <definedName name="CODIGO" localSheetId="6">#REF!</definedName>
    <definedName name="CODIGO">#REF!</definedName>
    <definedName name="COMEÇO" localSheetId="5">'[3]CAPA -1'!#REF!</definedName>
    <definedName name="COMEÇO" localSheetId="6">'[3]CAPA -1'!#REF!</definedName>
    <definedName name="COMEÇO">'[3]CAPA -1'!#REF!</definedName>
    <definedName name="DAF" localSheetId="5">#REF!</definedName>
    <definedName name="DAF" localSheetId="6">#REF!</definedName>
    <definedName name="DAF">#REF!</definedName>
    <definedName name="daniel" localSheetId="5">#REF!</definedName>
    <definedName name="daniel" localSheetId="6">#REF!</definedName>
    <definedName name="daniel">#REF!</definedName>
    <definedName name="DD" localSheetId="5">#REF!</definedName>
    <definedName name="DD" localSheetId="6">#REF!</definedName>
    <definedName name="DD">#REF!</definedName>
    <definedName name="DDD" localSheetId="5">#REF!</definedName>
    <definedName name="DDD" localSheetId="6">#REF!</definedName>
    <definedName name="DDD">#REF!</definedName>
    <definedName name="DF" localSheetId="5">#REF!</definedName>
    <definedName name="DF" localSheetId="6">#REF!</definedName>
    <definedName name="DF">#REF!</definedName>
    <definedName name="DFADFA" localSheetId="5">#REF!</definedName>
    <definedName name="DFADFA" localSheetId="6">#REF!</definedName>
    <definedName name="DFADFA">#REF!</definedName>
    <definedName name="DFAFAF" localSheetId="5">#REF!</definedName>
    <definedName name="DFAFAF" localSheetId="6">#REF!</definedName>
    <definedName name="DFAFAF">#REF!</definedName>
    <definedName name="E" localSheetId="5">#REF!</definedName>
    <definedName name="E" localSheetId="6">#REF!</definedName>
    <definedName name="E">#REF!</definedName>
    <definedName name="Excel_BuiltIn__FilterDatabase_1" localSheetId="5">#REF!</definedName>
    <definedName name="Excel_BuiltIn__FilterDatabase_1" localSheetId="6">#REF!</definedName>
    <definedName name="Excel_BuiltIn__FilterDatabase_1">#REF!</definedName>
    <definedName name="Excel_BuiltIn__FilterDatabase_10" localSheetId="5">#REF!</definedName>
    <definedName name="Excel_BuiltIn__FilterDatabase_10" localSheetId="6">#REF!</definedName>
    <definedName name="Excel_BuiltIn__FilterDatabase_10">#REF!</definedName>
    <definedName name="Excel_BuiltIn__FilterDatabase_10_1" localSheetId="5">#REF!</definedName>
    <definedName name="Excel_BuiltIn__FilterDatabase_10_1" localSheetId="6">#REF!</definedName>
    <definedName name="Excel_BuiltIn__FilterDatabase_10_1">#REF!</definedName>
    <definedName name="Excel_BuiltIn__FilterDatabase_11" localSheetId="5">#REF!</definedName>
    <definedName name="Excel_BuiltIn__FilterDatabase_11" localSheetId="6">#REF!</definedName>
    <definedName name="Excel_BuiltIn__FilterDatabase_11">#REF!</definedName>
    <definedName name="Excel_BuiltIn__FilterDatabase_12" localSheetId="5">#REF!</definedName>
    <definedName name="Excel_BuiltIn__FilterDatabase_12" localSheetId="6">#REF!</definedName>
    <definedName name="Excel_BuiltIn__FilterDatabase_12">#REF!</definedName>
    <definedName name="Excel_BuiltIn__FilterDatabase_13" localSheetId="5">#REF!</definedName>
    <definedName name="Excel_BuiltIn__FilterDatabase_13" localSheetId="6">#REF!</definedName>
    <definedName name="Excel_BuiltIn__FilterDatabase_13">#REF!</definedName>
    <definedName name="Excel_BuiltIn__FilterDatabase_14" localSheetId="5">#REF!</definedName>
    <definedName name="Excel_BuiltIn__FilterDatabase_14" localSheetId="6">#REF!</definedName>
    <definedName name="Excel_BuiltIn__FilterDatabase_14">#REF!</definedName>
    <definedName name="Excel_BuiltIn__FilterDatabase_15" localSheetId="5">#REF!</definedName>
    <definedName name="Excel_BuiltIn__FilterDatabase_15" localSheetId="6">#REF!</definedName>
    <definedName name="Excel_BuiltIn__FilterDatabase_15">#REF!</definedName>
    <definedName name="Excel_BuiltIn__FilterDatabase_16" localSheetId="5">#REF!</definedName>
    <definedName name="Excel_BuiltIn__FilterDatabase_16" localSheetId="6">#REF!</definedName>
    <definedName name="Excel_BuiltIn__FilterDatabase_16">#REF!</definedName>
    <definedName name="Excel_BuiltIn__FilterDatabase_17" localSheetId="5">#REF!</definedName>
    <definedName name="Excel_BuiltIn__FilterDatabase_17" localSheetId="6">#REF!</definedName>
    <definedName name="Excel_BuiltIn__FilterDatabase_17">#REF!</definedName>
    <definedName name="Excel_BuiltIn__FilterDatabase_18" localSheetId="5">#REF!</definedName>
    <definedName name="Excel_BuiltIn__FilterDatabase_18" localSheetId="6">#REF!</definedName>
    <definedName name="Excel_BuiltIn__FilterDatabase_18">#REF!</definedName>
    <definedName name="Excel_BuiltIn__FilterDatabase_2" localSheetId="5">#REF!</definedName>
    <definedName name="Excel_BuiltIn__FilterDatabase_2" localSheetId="6">#REF!</definedName>
    <definedName name="Excel_BuiltIn__FilterDatabase_2">#REF!</definedName>
    <definedName name="Excel_BuiltIn__FilterDatabase_3" localSheetId="5">#REF!</definedName>
    <definedName name="Excel_BuiltIn__FilterDatabase_3" localSheetId="6">#REF!</definedName>
    <definedName name="Excel_BuiltIn__FilterDatabase_3">#REF!</definedName>
    <definedName name="Excel_BuiltIn__FilterDatabase_3_1" localSheetId="5">#REF!</definedName>
    <definedName name="Excel_BuiltIn__FilterDatabase_3_1" localSheetId="6">#REF!</definedName>
    <definedName name="Excel_BuiltIn__FilterDatabase_3_1">#REF!</definedName>
    <definedName name="Excel_BuiltIn__FilterDatabase_3_1_1" localSheetId="5">#REF!</definedName>
    <definedName name="Excel_BuiltIn__FilterDatabase_3_1_1" localSheetId="6">#REF!</definedName>
    <definedName name="Excel_BuiltIn__FilterDatabase_3_1_1">#REF!</definedName>
    <definedName name="Excel_BuiltIn__FilterDatabase_3_4" localSheetId="5">#REF!</definedName>
    <definedName name="Excel_BuiltIn__FilterDatabase_3_4" localSheetId="6">#REF!</definedName>
    <definedName name="Excel_BuiltIn__FilterDatabase_3_4">#REF!</definedName>
    <definedName name="Excel_BuiltIn__FilterDatabase_3_5" localSheetId="5">#REF!</definedName>
    <definedName name="Excel_BuiltIn__FilterDatabase_3_5" localSheetId="6">#REF!</definedName>
    <definedName name="Excel_BuiltIn__FilterDatabase_3_5">#REF!</definedName>
    <definedName name="Excel_BuiltIn__FilterDatabase_3_6" localSheetId="5">#REF!</definedName>
    <definedName name="Excel_BuiltIn__FilterDatabase_3_6" localSheetId="6">#REF!</definedName>
    <definedName name="Excel_BuiltIn__FilterDatabase_3_6">#REF!</definedName>
    <definedName name="Excel_BuiltIn__FilterDatabase_3_7" localSheetId="5">#REF!</definedName>
    <definedName name="Excel_BuiltIn__FilterDatabase_3_7" localSheetId="6">#REF!</definedName>
    <definedName name="Excel_BuiltIn__FilterDatabase_3_7">#REF!</definedName>
    <definedName name="Excel_BuiltIn__FilterDatabase_3_8" localSheetId="5">#REF!</definedName>
    <definedName name="Excel_BuiltIn__FilterDatabase_3_8" localSheetId="6">#REF!</definedName>
    <definedName name="Excel_BuiltIn__FilterDatabase_3_8">#REF!</definedName>
    <definedName name="Excel_BuiltIn__FilterDatabase_3_9" localSheetId="5">#REF!</definedName>
    <definedName name="Excel_BuiltIn__FilterDatabase_3_9" localSheetId="6">#REF!</definedName>
    <definedName name="Excel_BuiltIn__FilterDatabase_3_9">#REF!</definedName>
    <definedName name="Excel_BuiltIn__FilterDatabase_4" localSheetId="5">#REF!</definedName>
    <definedName name="Excel_BuiltIn__FilterDatabase_4" localSheetId="6">#REF!</definedName>
    <definedName name="Excel_BuiltIn__FilterDatabase_4">#REF!</definedName>
    <definedName name="Excel_BuiltIn__FilterDatabase_4_1" localSheetId="5">#REF!</definedName>
    <definedName name="Excel_BuiltIn__FilterDatabase_4_1" localSheetId="6">#REF!</definedName>
    <definedName name="Excel_BuiltIn__FilterDatabase_4_1">#REF!</definedName>
    <definedName name="Excel_BuiltIn__FilterDatabase_5" localSheetId="5">#REF!</definedName>
    <definedName name="Excel_BuiltIn__FilterDatabase_5" localSheetId="6">#REF!</definedName>
    <definedName name="Excel_BuiltIn__FilterDatabase_5">#REF!</definedName>
    <definedName name="Excel_BuiltIn__FilterDatabase_5_1" localSheetId="5">#REF!</definedName>
    <definedName name="Excel_BuiltIn__FilterDatabase_5_1" localSheetId="6">#REF!</definedName>
    <definedName name="Excel_BuiltIn__FilterDatabase_5_1">#REF!</definedName>
    <definedName name="Excel_BuiltIn__FilterDatabase_5_1_1" localSheetId="5">#REF!</definedName>
    <definedName name="Excel_BuiltIn__FilterDatabase_5_1_1" localSheetId="6">#REF!</definedName>
    <definedName name="Excel_BuiltIn__FilterDatabase_5_1_1">#REF!</definedName>
    <definedName name="Excel_BuiltIn__FilterDatabase_6" localSheetId="5">#REF!</definedName>
    <definedName name="Excel_BuiltIn__FilterDatabase_6" localSheetId="6">#REF!</definedName>
    <definedName name="Excel_BuiltIn__FilterDatabase_6">#REF!</definedName>
    <definedName name="Excel_BuiltIn__FilterDatabase_6_1" localSheetId="5">#REF!</definedName>
    <definedName name="Excel_BuiltIn__FilterDatabase_6_1" localSheetId="6">#REF!</definedName>
    <definedName name="Excel_BuiltIn__FilterDatabase_6_1">#REF!</definedName>
    <definedName name="Excel_BuiltIn__FilterDatabase_7" localSheetId="5">#REF!</definedName>
    <definedName name="Excel_BuiltIn__FilterDatabase_7" localSheetId="6">#REF!</definedName>
    <definedName name="Excel_BuiltIn__FilterDatabase_7">#REF!</definedName>
    <definedName name="Excel_BuiltIn__FilterDatabase_7_1" localSheetId="5">#REF!</definedName>
    <definedName name="Excel_BuiltIn__FilterDatabase_7_1" localSheetId="6">#REF!</definedName>
    <definedName name="Excel_BuiltIn__FilterDatabase_7_1">#REF!</definedName>
    <definedName name="Excel_BuiltIn__FilterDatabase_8" localSheetId="5">#REF!</definedName>
    <definedName name="Excel_BuiltIn__FilterDatabase_8" localSheetId="6">#REF!</definedName>
    <definedName name="Excel_BuiltIn__FilterDatabase_8">#REF!</definedName>
    <definedName name="Excel_BuiltIn__FilterDatabase_8_1" localSheetId="5">#REF!</definedName>
    <definedName name="Excel_BuiltIn__FilterDatabase_8_1" localSheetId="6">#REF!</definedName>
    <definedName name="Excel_BuiltIn__FilterDatabase_8_1">#REF!</definedName>
    <definedName name="Excel_BuiltIn__FilterDatabase_9" localSheetId="5">#REF!</definedName>
    <definedName name="Excel_BuiltIn__FilterDatabase_9" localSheetId="6">#REF!</definedName>
    <definedName name="Excel_BuiltIn__FilterDatabase_9">#REF!</definedName>
    <definedName name="Excel_BuiltIn__FilterDatabase_9_1" localSheetId="5">#REF!</definedName>
    <definedName name="Excel_BuiltIn__FilterDatabase_9_1" localSheetId="6">#REF!</definedName>
    <definedName name="Excel_BuiltIn__FilterDatabase_9_1">#REF!</definedName>
    <definedName name="Excel_BuiltIn_Print_Area_1" localSheetId="5">#REF!</definedName>
    <definedName name="Excel_BuiltIn_Print_Area_1" localSheetId="6">#REF!</definedName>
    <definedName name="Excel_BuiltIn_Print_Area_1">#REF!</definedName>
    <definedName name="Excel_BuiltIn_Print_Area_1_1" localSheetId="5">#REF!</definedName>
    <definedName name="Excel_BuiltIn_Print_Area_1_1" localSheetId="6">#REF!</definedName>
    <definedName name="Excel_BuiltIn_Print_Area_1_1">#REF!</definedName>
    <definedName name="Excel_BuiltIn_Print_Area_1_1_1" localSheetId="5">#REF!</definedName>
    <definedName name="Excel_BuiltIn_Print_Area_1_1_1" localSheetId="6">#REF!</definedName>
    <definedName name="Excel_BuiltIn_Print_Area_1_1_1">#REF!</definedName>
    <definedName name="Excel_BuiltIn_Print_Area_1_1_1_1" localSheetId="5">#REF!</definedName>
    <definedName name="Excel_BuiltIn_Print_Area_1_1_1_1" localSheetId="6">#REF!</definedName>
    <definedName name="Excel_BuiltIn_Print_Area_1_1_1_1">#REF!</definedName>
    <definedName name="Excel_BuiltIn_Print_Area_1_1_1_1_1" localSheetId="5">#REF!</definedName>
    <definedName name="Excel_BuiltIn_Print_Area_1_1_1_1_1" localSheetId="6">#REF!</definedName>
    <definedName name="Excel_BuiltIn_Print_Area_1_1_1_1_1">#REF!</definedName>
    <definedName name="Excel_BuiltIn_Print_Area_1_1_1_1_1_1" localSheetId="5">#REF!</definedName>
    <definedName name="Excel_BuiltIn_Print_Area_1_1_1_1_1_1" localSheetId="6">#REF!</definedName>
    <definedName name="Excel_BuiltIn_Print_Area_1_1_1_1_1_1">#REF!</definedName>
    <definedName name="Excel_BuiltIn_Print_Area_1_1_1_1_1_1_1" localSheetId="5">#REF!</definedName>
    <definedName name="Excel_BuiltIn_Print_Area_1_1_1_1_1_1_1" localSheetId="6">#REF!</definedName>
    <definedName name="Excel_BuiltIn_Print_Area_1_1_1_1_1_1_1">#REF!</definedName>
    <definedName name="Excel_BuiltIn_Print_Area_1_1_1_1_1_1_1_1" localSheetId="5">#REF!</definedName>
    <definedName name="Excel_BuiltIn_Print_Area_1_1_1_1_1_1_1_1" localSheetId="6">#REF!</definedName>
    <definedName name="Excel_BuiltIn_Print_Area_1_1_1_1_1_1_1_1">#REF!</definedName>
    <definedName name="Excel_BuiltIn_Print_Area_1_1_1_1_1_1_1_1_1" localSheetId="5">#REF!</definedName>
    <definedName name="Excel_BuiltIn_Print_Area_1_1_1_1_1_1_1_1_1" localSheetId="6">#REF!</definedName>
    <definedName name="Excel_BuiltIn_Print_Area_1_1_1_1_1_1_1_1_1">#REF!</definedName>
    <definedName name="Excel_BuiltIn_Print_Area_10" localSheetId="5">#REF!</definedName>
    <definedName name="Excel_BuiltIn_Print_Area_10" localSheetId="6">#REF!</definedName>
    <definedName name="Excel_BuiltIn_Print_Area_10">#REF!</definedName>
    <definedName name="Excel_BuiltIn_Print_Area_10_1" localSheetId="5">#REF!</definedName>
    <definedName name="Excel_BuiltIn_Print_Area_10_1" localSheetId="6">#REF!</definedName>
    <definedName name="Excel_BuiltIn_Print_Area_10_1">#REF!</definedName>
    <definedName name="Excel_BuiltIn_Print_Area_11" localSheetId="5">#REF!</definedName>
    <definedName name="Excel_BuiltIn_Print_Area_11" localSheetId="6">#REF!</definedName>
    <definedName name="Excel_BuiltIn_Print_Area_11">#REF!</definedName>
    <definedName name="Excel_BuiltIn_Print_Area_11_1" localSheetId="5">#REF!</definedName>
    <definedName name="Excel_BuiltIn_Print_Area_11_1" localSheetId="6">#REF!</definedName>
    <definedName name="Excel_BuiltIn_Print_Area_11_1">#REF!</definedName>
    <definedName name="Excel_BuiltIn_Print_Area_13" localSheetId="5">#REF!</definedName>
    <definedName name="Excel_BuiltIn_Print_Area_13" localSheetId="6">#REF!</definedName>
    <definedName name="Excel_BuiltIn_Print_Area_13">#REF!</definedName>
    <definedName name="Excel_BuiltIn_Print_Area_14" localSheetId="5">#REF!</definedName>
    <definedName name="Excel_BuiltIn_Print_Area_14" localSheetId="6">#REF!</definedName>
    <definedName name="Excel_BuiltIn_Print_Area_14">#REF!</definedName>
    <definedName name="Excel_BuiltIn_Print_Area_15" localSheetId="5">#REF!</definedName>
    <definedName name="Excel_BuiltIn_Print_Area_15" localSheetId="6">#REF!</definedName>
    <definedName name="Excel_BuiltIn_Print_Area_15">#REF!</definedName>
    <definedName name="Excel_BuiltIn_Print_Area_16" localSheetId="5">#REF!</definedName>
    <definedName name="Excel_BuiltIn_Print_Area_16" localSheetId="6">#REF!</definedName>
    <definedName name="Excel_BuiltIn_Print_Area_16">#REF!</definedName>
    <definedName name="Excel_BuiltIn_Print_Area_17" localSheetId="5">#REF!</definedName>
    <definedName name="Excel_BuiltIn_Print_Area_17" localSheetId="6">#REF!</definedName>
    <definedName name="Excel_BuiltIn_Print_Area_17">#REF!</definedName>
    <definedName name="Excel_BuiltIn_Print_Area_18" localSheetId="5">#REF!</definedName>
    <definedName name="Excel_BuiltIn_Print_Area_18" localSheetId="6">#REF!</definedName>
    <definedName name="Excel_BuiltIn_Print_Area_18">#REF!</definedName>
    <definedName name="Excel_BuiltIn_Print_Area_2" localSheetId="5">#REF!</definedName>
    <definedName name="Excel_BuiltIn_Print_Area_2" localSheetId="6">#REF!</definedName>
    <definedName name="Excel_BuiltIn_Print_Area_2">#REF!</definedName>
    <definedName name="Excel_BuiltIn_Print_Area_2_1" localSheetId="5">#REF!</definedName>
    <definedName name="Excel_BuiltIn_Print_Area_2_1" localSheetId="6">#REF!</definedName>
    <definedName name="Excel_BuiltIn_Print_Area_2_1">#REF!</definedName>
    <definedName name="Excel_BuiltIn_Print_Area_3" localSheetId="5">#REF!</definedName>
    <definedName name="Excel_BuiltIn_Print_Area_3" localSheetId="6">#REF!</definedName>
    <definedName name="Excel_BuiltIn_Print_Area_3">#REF!</definedName>
    <definedName name="Excel_BuiltIn_Print_Area_3_1" localSheetId="5">#REF!</definedName>
    <definedName name="Excel_BuiltIn_Print_Area_3_1" localSheetId="6">#REF!</definedName>
    <definedName name="Excel_BuiltIn_Print_Area_3_1">#REF!</definedName>
    <definedName name="Excel_BuiltIn_Print_Area_3_1_1" localSheetId="5">#REF!</definedName>
    <definedName name="Excel_BuiltIn_Print_Area_3_1_1" localSheetId="6">#REF!</definedName>
    <definedName name="Excel_BuiltIn_Print_Area_3_1_1">#REF!</definedName>
    <definedName name="Excel_BuiltIn_Print_Area_3_1_1_1" localSheetId="5">#REF!</definedName>
    <definedName name="Excel_BuiltIn_Print_Area_3_1_1_1" localSheetId="6">#REF!</definedName>
    <definedName name="Excel_BuiltIn_Print_Area_3_1_1_1">#REF!</definedName>
    <definedName name="Excel_BuiltIn_Print_Area_3_1_1_1_1" localSheetId="5">#REF!</definedName>
    <definedName name="Excel_BuiltIn_Print_Area_3_1_1_1_1" localSheetId="6">#REF!</definedName>
    <definedName name="Excel_BuiltIn_Print_Area_3_1_1_1_1">#REF!</definedName>
    <definedName name="Excel_BuiltIn_Print_Area_4" localSheetId="5">#REF!</definedName>
    <definedName name="Excel_BuiltIn_Print_Area_4" localSheetId="6">#REF!</definedName>
    <definedName name="Excel_BuiltIn_Print_Area_4">#REF!</definedName>
    <definedName name="Excel_BuiltIn_Print_Area_4_1" localSheetId="5">#REF!</definedName>
    <definedName name="Excel_BuiltIn_Print_Area_4_1" localSheetId="6">#REF!</definedName>
    <definedName name="Excel_BuiltIn_Print_Area_4_1">#REF!</definedName>
    <definedName name="Excel_BuiltIn_Print_Area_4_1_1" localSheetId="5">#REF!</definedName>
    <definedName name="Excel_BuiltIn_Print_Area_4_1_1" localSheetId="6">#REF!</definedName>
    <definedName name="Excel_BuiltIn_Print_Area_4_1_1">#REF!</definedName>
    <definedName name="Excel_BuiltIn_Print_Area_5" localSheetId="5">#REF!</definedName>
    <definedName name="Excel_BuiltIn_Print_Area_5" localSheetId="6">#REF!</definedName>
    <definedName name="Excel_BuiltIn_Print_Area_5">#REF!</definedName>
    <definedName name="Excel_BuiltIn_Print_Area_5_1" localSheetId="5">#REF!</definedName>
    <definedName name="Excel_BuiltIn_Print_Area_5_1" localSheetId="6">#REF!</definedName>
    <definedName name="Excel_BuiltIn_Print_Area_5_1">#REF!</definedName>
    <definedName name="Excel_BuiltIn_Print_Area_5_1_1" localSheetId="5">#REF!</definedName>
    <definedName name="Excel_BuiltIn_Print_Area_5_1_1" localSheetId="6">#REF!</definedName>
    <definedName name="Excel_BuiltIn_Print_Area_5_1_1">#REF!</definedName>
    <definedName name="Excel_BuiltIn_Print_Area_5_1_1_1" localSheetId="5">#REF!</definedName>
    <definedName name="Excel_BuiltIn_Print_Area_5_1_1_1" localSheetId="6">#REF!</definedName>
    <definedName name="Excel_BuiltIn_Print_Area_5_1_1_1">#REF!</definedName>
    <definedName name="Excel_BuiltIn_Print_Area_5_6" localSheetId="5">#REF!</definedName>
    <definedName name="Excel_BuiltIn_Print_Area_5_6" localSheetId="6">#REF!</definedName>
    <definedName name="Excel_BuiltIn_Print_Area_5_6">#REF!</definedName>
    <definedName name="Excel_BuiltIn_Print_Area_5_7" localSheetId="5">#REF!</definedName>
    <definedName name="Excel_BuiltIn_Print_Area_5_7" localSheetId="6">#REF!</definedName>
    <definedName name="Excel_BuiltIn_Print_Area_5_7">#REF!</definedName>
    <definedName name="Excel_BuiltIn_Print_Area_6" localSheetId="5">#REF!</definedName>
    <definedName name="Excel_BuiltIn_Print_Area_6" localSheetId="6">#REF!</definedName>
    <definedName name="Excel_BuiltIn_Print_Area_6">#REF!</definedName>
    <definedName name="Excel_BuiltIn_Print_Area_6_1" localSheetId="5">#REF!</definedName>
    <definedName name="Excel_BuiltIn_Print_Area_6_1" localSheetId="6">#REF!</definedName>
    <definedName name="Excel_BuiltIn_Print_Area_6_1">#REF!</definedName>
    <definedName name="Excel_BuiltIn_Print_Area_6_1_1" localSheetId="5">#REF!</definedName>
    <definedName name="Excel_BuiltIn_Print_Area_6_1_1" localSheetId="6">#REF!</definedName>
    <definedName name="Excel_BuiltIn_Print_Area_6_1_1">#REF!</definedName>
    <definedName name="Excel_BuiltIn_Print_Area_6_1_1_1" localSheetId="5">#REF!</definedName>
    <definedName name="Excel_BuiltIn_Print_Area_6_1_1_1" localSheetId="6">#REF!</definedName>
    <definedName name="Excel_BuiltIn_Print_Area_6_1_1_1">#REF!</definedName>
    <definedName name="Excel_BuiltIn_Print_Area_7" localSheetId="5">#REF!</definedName>
    <definedName name="Excel_BuiltIn_Print_Area_7" localSheetId="6">#REF!</definedName>
    <definedName name="Excel_BuiltIn_Print_Area_7">#REF!</definedName>
    <definedName name="Excel_BuiltIn_Print_Area_7_1" localSheetId="5">#REF!</definedName>
    <definedName name="Excel_BuiltIn_Print_Area_7_1" localSheetId="6">#REF!</definedName>
    <definedName name="Excel_BuiltIn_Print_Area_7_1">#REF!</definedName>
    <definedName name="Excel_BuiltIn_Print_Area_7_1_1" localSheetId="5">#REF!</definedName>
    <definedName name="Excel_BuiltIn_Print_Area_7_1_1" localSheetId="6">#REF!</definedName>
    <definedName name="Excel_BuiltIn_Print_Area_7_1_1">#REF!</definedName>
    <definedName name="Excel_BuiltIn_Print_Area_8" localSheetId="5">#REF!</definedName>
    <definedName name="Excel_BuiltIn_Print_Area_8" localSheetId="6">#REF!</definedName>
    <definedName name="Excel_BuiltIn_Print_Area_8">#REF!</definedName>
    <definedName name="Excel_BuiltIn_Print_Area_8_1" localSheetId="5">#REF!</definedName>
    <definedName name="Excel_BuiltIn_Print_Area_8_1" localSheetId="6">#REF!</definedName>
    <definedName name="Excel_BuiltIn_Print_Area_8_1">#REF!</definedName>
    <definedName name="Excel_BuiltIn_Print_Area_8_1_1">([1]EMERGÊNCIA!$A$1:$N$213,[1]EMERGÊNCIA!$A$214:$N$290)</definedName>
    <definedName name="Excel_BuiltIn_Print_Area_8_1_1_1">([1]EMERGÊNCIA!$A$1:$N$213,[1]EMERGÊNCIA!$A$214:$N$290)</definedName>
    <definedName name="Excel_BuiltIn_Print_Area_9" localSheetId="5">#REF!</definedName>
    <definedName name="Excel_BuiltIn_Print_Area_9" localSheetId="6">#REF!</definedName>
    <definedName name="Excel_BuiltIn_Print_Area_9">#REF!</definedName>
    <definedName name="Excel_BuiltIn_Print_Area_9_1" localSheetId="5">#REF!</definedName>
    <definedName name="Excel_BuiltIn_Print_Area_9_1" localSheetId="6">#REF!</definedName>
    <definedName name="Excel_BuiltIn_Print_Area_9_1">#REF!</definedName>
    <definedName name="Excel_BuiltIn_Print_Area_9_1_1" localSheetId="5">#REF!</definedName>
    <definedName name="Excel_BuiltIn_Print_Area_9_1_1" localSheetId="6">#REF!</definedName>
    <definedName name="Excel_BuiltIn_Print_Area_9_1_1">#REF!</definedName>
    <definedName name="Excel_BuiltIn_Print_Area_9_1_1_1" localSheetId="5">#REF!</definedName>
    <definedName name="Excel_BuiltIn_Print_Area_9_1_1_1" localSheetId="6">#REF!</definedName>
    <definedName name="Excel_BuiltIn_Print_Area_9_1_1_1">#REF!</definedName>
    <definedName name="Excel_BuiltIn_Print_Titles_1_1" localSheetId="5">#REF!</definedName>
    <definedName name="Excel_BuiltIn_Print_Titles_1_1" localSheetId="6">#REF!</definedName>
    <definedName name="Excel_BuiltIn_Print_Titles_1_1">#REF!</definedName>
    <definedName name="Excel_BuiltIn_Print_Titles_1_1_1" localSheetId="5">#REF!</definedName>
    <definedName name="Excel_BuiltIn_Print_Titles_1_1_1" localSheetId="6">#REF!</definedName>
    <definedName name="Excel_BuiltIn_Print_Titles_1_1_1">#REF!</definedName>
    <definedName name="Excel_BuiltIn_Print_Titles_11" localSheetId="5">#REF!</definedName>
    <definedName name="Excel_BuiltIn_Print_Titles_11" localSheetId="6">#REF!</definedName>
    <definedName name="Excel_BuiltIn_Print_Titles_11">#REF!</definedName>
    <definedName name="Excel_BuiltIn_Print_Titles_13" localSheetId="5">#REF!</definedName>
    <definedName name="Excel_BuiltIn_Print_Titles_13" localSheetId="6">#REF!</definedName>
    <definedName name="Excel_BuiltIn_Print_Titles_13">#REF!</definedName>
    <definedName name="Excel_BuiltIn_Print_Titles_14" localSheetId="5">#REF!</definedName>
    <definedName name="Excel_BuiltIn_Print_Titles_14" localSheetId="6">#REF!</definedName>
    <definedName name="Excel_BuiltIn_Print_Titles_14">#REF!</definedName>
    <definedName name="Excel_BuiltIn_Print_Titles_15" localSheetId="5">#REF!</definedName>
    <definedName name="Excel_BuiltIn_Print_Titles_15" localSheetId="6">#REF!</definedName>
    <definedName name="Excel_BuiltIn_Print_Titles_15">#REF!</definedName>
    <definedName name="Excel_BuiltIn_Print_Titles_16" localSheetId="5">#REF!</definedName>
    <definedName name="Excel_BuiltIn_Print_Titles_16" localSheetId="6">#REF!</definedName>
    <definedName name="Excel_BuiltIn_Print_Titles_16">#REF!</definedName>
    <definedName name="Excel_BuiltIn_Print_Titles_17" localSheetId="5">#REF!</definedName>
    <definedName name="Excel_BuiltIn_Print_Titles_17" localSheetId="6">#REF!</definedName>
    <definedName name="Excel_BuiltIn_Print_Titles_17">#REF!</definedName>
    <definedName name="Excel_BuiltIn_Print_Titles_18" localSheetId="5">#REF!</definedName>
    <definedName name="Excel_BuiltIn_Print_Titles_18" localSheetId="6">#REF!</definedName>
    <definedName name="Excel_BuiltIn_Print_Titles_18">#REF!</definedName>
    <definedName name="Excel_BuiltIn_Print_Titles_2" localSheetId="5">#REF!</definedName>
    <definedName name="Excel_BuiltIn_Print_Titles_2" localSheetId="6">#REF!</definedName>
    <definedName name="Excel_BuiltIn_Print_Titles_2">#REF!</definedName>
    <definedName name="Excel_BuiltIn_Print_Titles_3" localSheetId="5">#REF!</definedName>
    <definedName name="Excel_BuiltIn_Print_Titles_3" localSheetId="6">#REF!</definedName>
    <definedName name="Excel_BuiltIn_Print_Titles_3">#REF!</definedName>
    <definedName name="Excel_BuiltIn_Print_Titles_3_1" localSheetId="5">#REF!</definedName>
    <definedName name="Excel_BuiltIn_Print_Titles_3_1" localSheetId="6">#REF!</definedName>
    <definedName name="Excel_BuiltIn_Print_Titles_3_1">#REF!</definedName>
    <definedName name="Excel_BuiltIn_Print_Titles_3_1_1" localSheetId="5">#REF!</definedName>
    <definedName name="Excel_BuiltIn_Print_Titles_3_1_1" localSheetId="6">#REF!</definedName>
    <definedName name="Excel_BuiltIn_Print_Titles_3_1_1">#REF!</definedName>
    <definedName name="Excel_BuiltIn_Print_Titles_3_1_1_1" localSheetId="5">#REF!</definedName>
    <definedName name="Excel_BuiltIn_Print_Titles_3_1_1_1" localSheetId="6">#REF!</definedName>
    <definedName name="Excel_BuiltIn_Print_Titles_3_1_1_1">#REF!</definedName>
    <definedName name="Excel_BuiltIn_Print_Titles_3_4" localSheetId="5">#REF!</definedName>
    <definedName name="Excel_BuiltIn_Print_Titles_3_4" localSheetId="6">#REF!</definedName>
    <definedName name="Excel_BuiltIn_Print_Titles_3_4">#REF!</definedName>
    <definedName name="Excel_BuiltIn_Print_Titles_3_5" localSheetId="5">#REF!</definedName>
    <definedName name="Excel_BuiltIn_Print_Titles_3_5" localSheetId="6">#REF!</definedName>
    <definedName name="Excel_BuiltIn_Print_Titles_3_5">#REF!</definedName>
    <definedName name="Excel_BuiltIn_Print_Titles_3_6" localSheetId="5">#REF!</definedName>
    <definedName name="Excel_BuiltIn_Print_Titles_3_6" localSheetId="6">#REF!</definedName>
    <definedName name="Excel_BuiltIn_Print_Titles_3_6">#REF!</definedName>
    <definedName name="Excel_BuiltIn_Print_Titles_3_7" localSheetId="5">#REF!</definedName>
    <definedName name="Excel_BuiltIn_Print_Titles_3_7" localSheetId="6">#REF!</definedName>
    <definedName name="Excel_BuiltIn_Print_Titles_3_7">#REF!</definedName>
    <definedName name="Excel_BuiltIn_Print_Titles_3_8" localSheetId="5">#REF!</definedName>
    <definedName name="Excel_BuiltIn_Print_Titles_3_8" localSheetId="6">#REF!</definedName>
    <definedName name="Excel_BuiltIn_Print_Titles_3_8">#REF!</definedName>
    <definedName name="Excel_BuiltIn_Print_Titles_3_9" localSheetId="5">#REF!</definedName>
    <definedName name="Excel_BuiltIn_Print_Titles_3_9" localSheetId="6">#REF!</definedName>
    <definedName name="Excel_BuiltIn_Print_Titles_3_9">#REF!</definedName>
    <definedName name="Excel_BuiltIn_Print_Titles_4" localSheetId="5">#REF!</definedName>
    <definedName name="Excel_BuiltIn_Print_Titles_4" localSheetId="6">#REF!</definedName>
    <definedName name="Excel_BuiltIn_Print_Titles_4">#REF!</definedName>
    <definedName name="Excel_BuiltIn_Print_Titles_4_1" localSheetId="5">#REF!</definedName>
    <definedName name="Excel_BuiltIn_Print_Titles_4_1" localSheetId="6">#REF!</definedName>
    <definedName name="Excel_BuiltIn_Print_Titles_4_1">#REF!</definedName>
    <definedName name="Excel_BuiltIn_Print_Titles_4_1_1" localSheetId="5">#REF!</definedName>
    <definedName name="Excel_BuiltIn_Print_Titles_4_1_1" localSheetId="6">#REF!</definedName>
    <definedName name="Excel_BuiltIn_Print_Titles_4_1_1">#REF!</definedName>
    <definedName name="Excel_BuiltIn_Print_Titles_5" localSheetId="5">#REF!</definedName>
    <definedName name="Excel_BuiltIn_Print_Titles_5" localSheetId="6">#REF!</definedName>
    <definedName name="Excel_BuiltIn_Print_Titles_5">#REF!</definedName>
    <definedName name="Excel_BuiltIn_Print_Titles_5_1" localSheetId="5">#REF!</definedName>
    <definedName name="Excel_BuiltIn_Print_Titles_5_1" localSheetId="6">#REF!</definedName>
    <definedName name="Excel_BuiltIn_Print_Titles_5_1">#REF!</definedName>
    <definedName name="Excel_BuiltIn_Print_Titles_5_1_1" localSheetId="5">#REF!</definedName>
    <definedName name="Excel_BuiltIn_Print_Titles_5_1_1" localSheetId="6">#REF!</definedName>
    <definedName name="Excel_BuiltIn_Print_Titles_5_1_1">#REF!</definedName>
    <definedName name="Excel_BuiltIn_Print_Titles_5_1_1_1" localSheetId="5">#REF!</definedName>
    <definedName name="Excel_BuiltIn_Print_Titles_5_1_1_1" localSheetId="6">#REF!</definedName>
    <definedName name="Excel_BuiltIn_Print_Titles_5_1_1_1">#REF!</definedName>
    <definedName name="Excel_BuiltIn_Print_Titles_6" localSheetId="5">#REF!</definedName>
    <definedName name="Excel_BuiltIn_Print_Titles_6" localSheetId="6">#REF!</definedName>
    <definedName name="Excel_BuiltIn_Print_Titles_6">#REF!</definedName>
    <definedName name="Excel_BuiltIn_Print_Titles_6_1" localSheetId="5">#REF!</definedName>
    <definedName name="Excel_BuiltIn_Print_Titles_6_1" localSheetId="6">#REF!</definedName>
    <definedName name="Excel_BuiltIn_Print_Titles_6_1">#REF!</definedName>
    <definedName name="Excel_BuiltIn_Print_Titles_6_1_1" localSheetId="5">#REF!</definedName>
    <definedName name="Excel_BuiltIn_Print_Titles_6_1_1" localSheetId="6">#REF!</definedName>
    <definedName name="Excel_BuiltIn_Print_Titles_6_1_1">#REF!</definedName>
    <definedName name="Excel_BuiltIn_Print_Titles_7" localSheetId="5">#REF!</definedName>
    <definedName name="Excel_BuiltIn_Print_Titles_7" localSheetId="6">#REF!</definedName>
    <definedName name="Excel_BuiltIn_Print_Titles_7">#REF!</definedName>
    <definedName name="Excel_BuiltIn_Print_Titles_7_1" localSheetId="5">#REF!</definedName>
    <definedName name="Excel_BuiltIn_Print_Titles_7_1" localSheetId="6">#REF!</definedName>
    <definedName name="Excel_BuiltIn_Print_Titles_7_1">#REF!</definedName>
    <definedName name="Excel_BuiltIn_Print_Titles_8" localSheetId="5">#REF!</definedName>
    <definedName name="Excel_BuiltIn_Print_Titles_8" localSheetId="6">#REF!</definedName>
    <definedName name="Excel_BuiltIn_Print_Titles_8">#REF!</definedName>
    <definedName name="Excel_BuiltIn_Print_Titles_9" localSheetId="5">#REF!</definedName>
    <definedName name="Excel_BuiltIn_Print_Titles_9" localSheetId="6">#REF!</definedName>
    <definedName name="Excel_BuiltIn_Print_Titles_9">#REF!</definedName>
    <definedName name="Excel_BuiltIn_Print_Titles_9_1" localSheetId="5">#REF!</definedName>
    <definedName name="Excel_BuiltIn_Print_Titles_9_1" localSheetId="6">#REF!</definedName>
    <definedName name="Excel_BuiltIn_Print_Titles_9_1">#REF!</definedName>
    <definedName name="FAMILIAS" localSheetId="5">#REF!</definedName>
    <definedName name="FAMILIAS" localSheetId="6">#REF!</definedName>
    <definedName name="FAMILIAS">#REF!</definedName>
    <definedName name="Fd" localSheetId="5">#REF!</definedName>
    <definedName name="Fd" localSheetId="6">#REF!</definedName>
    <definedName name="Fd">#REF!</definedName>
    <definedName name="FDDFASD" localSheetId="5">#REF!</definedName>
    <definedName name="FDDFASD" localSheetId="6">#REF!</definedName>
    <definedName name="FDDFASD">#REF!</definedName>
    <definedName name="folha" localSheetId="5">#REF!</definedName>
    <definedName name="folha" localSheetId="6">#REF!</definedName>
    <definedName name="folha">#REF!</definedName>
    <definedName name="folhas" localSheetId="5">#REF!</definedName>
    <definedName name="folhas" localSheetId="6">#REF!</definedName>
    <definedName name="folhas">#REF!</definedName>
    <definedName name="form01a" localSheetId="5">#REF!</definedName>
    <definedName name="form01a" localSheetId="6">#REF!</definedName>
    <definedName name="form01a">#REF!</definedName>
    <definedName name="form01b" localSheetId="5">#REF!</definedName>
    <definedName name="form01b" localSheetId="6">#REF!</definedName>
    <definedName name="form01b">#REF!</definedName>
    <definedName name="gasdfsdfase" localSheetId="5">#REF!</definedName>
    <definedName name="gasdfsdfase" localSheetId="6">#REF!</definedName>
    <definedName name="gasdfsdfase">#REF!</definedName>
    <definedName name="gfhfgh" localSheetId="5">#REF!</definedName>
    <definedName name="gfhfgh" localSheetId="6">#REF!</definedName>
    <definedName name="gfhfgh">#REF!</definedName>
    <definedName name="gfhfgh___6" localSheetId="5">#REF!</definedName>
    <definedName name="gfhfgh___6" localSheetId="6">#REF!</definedName>
    <definedName name="gfhfgh___6">#REF!</definedName>
    <definedName name="gfhfgh___6_1" localSheetId="5">#REF!</definedName>
    <definedName name="gfhfgh___6_1" localSheetId="6">#REF!</definedName>
    <definedName name="gfhfgh___6_1">#REF!</definedName>
    <definedName name="gfhfgh___6_1_1" localSheetId="5">#REF!</definedName>
    <definedName name="gfhfgh___6_1_1" localSheetId="6">#REF!</definedName>
    <definedName name="gfhfgh___6_1_1">#REF!</definedName>
    <definedName name="gfhfgh_1" localSheetId="5">#REF!</definedName>
    <definedName name="gfhfgh_1" localSheetId="6">#REF!</definedName>
    <definedName name="gfhfgh_1">#REF!</definedName>
    <definedName name="gfhfgh_1_1" localSheetId="5">#REF!</definedName>
    <definedName name="gfhfgh_1_1" localSheetId="6">#REF!</definedName>
    <definedName name="gfhfgh_1_1">#REF!</definedName>
    <definedName name="GGGG" localSheetId="5">#REF!</definedName>
    <definedName name="GGGG" localSheetId="6">#REF!</definedName>
    <definedName name="GGGG">#REF!</definedName>
    <definedName name="hjjhj" localSheetId="5">#REF!</definedName>
    <definedName name="hjjhj" localSheetId="6">#REF!</definedName>
    <definedName name="hjjhj">#REF!</definedName>
    <definedName name="hjjhj_1" localSheetId="5">#REF!</definedName>
    <definedName name="hjjhj_1" localSheetId="6">#REF!</definedName>
    <definedName name="hjjhj_1">#REF!</definedName>
    <definedName name="hjjhj_1_1" localSheetId="5">#REF!</definedName>
    <definedName name="hjjhj_1_1" localSheetId="6">#REF!</definedName>
    <definedName name="hjjhj_1_1">#REF!</definedName>
    <definedName name="Im" localSheetId="5">#REF!</definedName>
    <definedName name="Im" localSheetId="6">#REF!</definedName>
    <definedName name="Im">#REF!</definedName>
    <definedName name="Io" localSheetId="5">#REF!</definedName>
    <definedName name="Io" localSheetId="6">#REF!</definedName>
    <definedName name="Io">#REF!</definedName>
    <definedName name="ISS" localSheetId="5">#REF!</definedName>
    <definedName name="ISS" localSheetId="6">#REF!</definedName>
    <definedName name="ISS">#REF!</definedName>
    <definedName name="IT" localSheetId="5">#REF!</definedName>
    <definedName name="IT" localSheetId="6">#REF!</definedName>
    <definedName name="IT">#REF!</definedName>
    <definedName name="ITEM">[4]Plan1!$E$3:$E$5</definedName>
    <definedName name="item15.12" localSheetId="5">[5]COMPOSIÇÃO!#REF!</definedName>
    <definedName name="item15.12" localSheetId="6">[5]COMPOSIÇÃO!#REF!</definedName>
    <definedName name="item15.12">[5]COMPOSIÇÃO!#REF!</definedName>
    <definedName name="item15.13" localSheetId="5">[5]COMPOSIÇÃO!#REF!</definedName>
    <definedName name="item15.13" localSheetId="6">[5]COMPOSIÇÃO!#REF!</definedName>
    <definedName name="item15.13">[5]COMPOSIÇÃO!#REF!</definedName>
    <definedName name="item15_12" localSheetId="5">[6]COMPOSIÇÃO!#REF!</definedName>
    <definedName name="item15_12" localSheetId="6">[6]COMPOSIÇÃO!#REF!</definedName>
    <definedName name="item15_12">[6]COMPOSIÇÃO!#REF!</definedName>
    <definedName name="item15_13" localSheetId="5">[6]COMPOSIÇÃO!#REF!</definedName>
    <definedName name="item15_13" localSheetId="6">[6]COMPOSIÇÃO!#REF!</definedName>
    <definedName name="item15_13">[6]COMPOSIÇÃO!#REF!</definedName>
    <definedName name="Jd" localSheetId="5">#REF!</definedName>
    <definedName name="Jd" localSheetId="6">#REF!</definedName>
    <definedName name="Jd">#REF!</definedName>
    <definedName name="Jm" localSheetId="5">#REF!</definedName>
    <definedName name="Jm" localSheetId="6">#REF!</definedName>
    <definedName name="Jm">#REF!</definedName>
    <definedName name="JOBINFO" localSheetId="5">#REF!</definedName>
    <definedName name="JOBINFO" localSheetId="6">#REF!</definedName>
    <definedName name="JOBINFO">#REF!</definedName>
    <definedName name="JUR" localSheetId="5">#REF!</definedName>
    <definedName name="JUR" localSheetId="6">#REF!</definedName>
    <definedName name="JUR">#REF!</definedName>
    <definedName name="LL" localSheetId="5">#REF!</definedName>
    <definedName name="LL" localSheetId="6">#REF!</definedName>
    <definedName name="LL">#REF!</definedName>
    <definedName name="LL_1" localSheetId="5">#REF!</definedName>
    <definedName name="LL_1" localSheetId="6">#REF!</definedName>
    <definedName name="LL_1">#REF!</definedName>
    <definedName name="LL_1_1" localSheetId="5">#REF!</definedName>
    <definedName name="LL_1_1" localSheetId="6">#REF!</definedName>
    <definedName name="LL_1_1">#REF!</definedName>
    <definedName name="Lucro" localSheetId="5">#REF!</definedName>
    <definedName name="Lucro" localSheetId="6">#REF!</definedName>
    <definedName name="Lucro">#REF!</definedName>
    <definedName name="m" localSheetId="5">#REF!</definedName>
    <definedName name="m" localSheetId="6">#REF!</definedName>
    <definedName name="m">#REF!</definedName>
    <definedName name="MmExcelLinker_CBF3F7D5_5F0E_4EA5_B59F_34028F0F12D2">[7]ADMI_25.01!$G$48:$G$48</definedName>
    <definedName name="mmmmmm" localSheetId="5">#REF!</definedName>
    <definedName name="mmmmmm" localSheetId="6">#REF!</definedName>
    <definedName name="mmmmmm">#REF!</definedName>
    <definedName name="n" localSheetId="5">#REF!</definedName>
    <definedName name="n" localSheetId="6">#REF!</definedName>
    <definedName name="n">#REF!</definedName>
    <definedName name="numcond1" localSheetId="5">#REF!</definedName>
    <definedName name="numcond1" localSheetId="6">#REF!</definedName>
    <definedName name="numcond1">#REF!</definedName>
    <definedName name="numcond3" localSheetId="5">#REF!</definedName>
    <definedName name="numcond3" localSheetId="6">#REF!</definedName>
    <definedName name="numcond3">#REF!</definedName>
    <definedName name="Pfim0" localSheetId="5">#REF!</definedName>
    <definedName name="Pfim0" localSheetId="6">#REF!</definedName>
    <definedName name="Pfim0">#REF!</definedName>
    <definedName name="Pfim0a" localSheetId="5">#REF!</definedName>
    <definedName name="Pfim0a" localSheetId="6">#REF!</definedName>
    <definedName name="Pfim0a">#REF!</definedName>
    <definedName name="Pfim1" localSheetId="5">#REF!</definedName>
    <definedName name="Pfim1" localSheetId="6">#REF!</definedName>
    <definedName name="Pfim1">#REF!</definedName>
    <definedName name="Print_Area_MI" localSheetId="5">#REF!</definedName>
    <definedName name="Print_Area_MI" localSheetId="6">#REF!</definedName>
    <definedName name="Print_Area_MI">#REF!</definedName>
    <definedName name="Print_Titles_MI" localSheetId="5">#REF!</definedName>
    <definedName name="Print_Titles_MI" localSheetId="6">#REF!</definedName>
    <definedName name="Print_Titles_MI">#REF!</definedName>
    <definedName name="Rev" localSheetId="5">#REF!</definedName>
    <definedName name="Rev" localSheetId="6">#REF!</definedName>
    <definedName name="Rev">#REF!</definedName>
    <definedName name="RRRR" localSheetId="5">#REF!</definedName>
    <definedName name="RRRR" localSheetId="6">#REF!</definedName>
    <definedName name="RRRR">#REF!</definedName>
    <definedName name="S" localSheetId="5">#REF!</definedName>
    <definedName name="S" localSheetId="6">#REF!</definedName>
    <definedName name="S">#REF!</definedName>
    <definedName name="sd" localSheetId="5">#REF!</definedName>
    <definedName name="sd" localSheetId="6">#REF!</definedName>
    <definedName name="sd">#REF!</definedName>
    <definedName name="SDF" localSheetId="5">#REF!</definedName>
    <definedName name="SDF" localSheetId="6">#REF!</definedName>
    <definedName name="SDF">#REF!</definedName>
    <definedName name="SDFDSF" localSheetId="5">#REF!</definedName>
    <definedName name="SDFDSF" localSheetId="6">#REF!</definedName>
    <definedName name="SDFDSF">#REF!</definedName>
    <definedName name="Semnome" localSheetId="5">#REF!</definedName>
    <definedName name="Semnome" localSheetId="6">#REF!</definedName>
    <definedName name="Semnome">#REF!</definedName>
    <definedName name="Semnome___0" localSheetId="5">#REF!</definedName>
    <definedName name="Semnome___0" localSheetId="6">#REF!</definedName>
    <definedName name="Semnome___0">#REF!</definedName>
    <definedName name="Semnome___0___0" localSheetId="5">#REF!</definedName>
    <definedName name="Semnome___0___0" localSheetId="6">#REF!</definedName>
    <definedName name="Semnome___0___0">#REF!</definedName>
    <definedName name="Semnome___0___0___0" localSheetId="5">#REF!</definedName>
    <definedName name="Semnome___0___0___0" localSheetId="6">#REF!</definedName>
    <definedName name="Semnome___0___0___0">#REF!</definedName>
    <definedName name="Semnome___0___0___0___0" localSheetId="5">#REF!</definedName>
    <definedName name="Semnome___0___0___0___0" localSheetId="6">#REF!</definedName>
    <definedName name="Semnome___0___0___0___0">#REF!</definedName>
    <definedName name="Semnome___0___0___0___0___0" localSheetId="5">#REF!</definedName>
    <definedName name="Semnome___0___0___0___0___0" localSheetId="6">#REF!</definedName>
    <definedName name="Semnome___0___0___0___0___0">#REF!</definedName>
    <definedName name="Semnome___0___0___0___0___0___0" localSheetId="5">#REF!</definedName>
    <definedName name="Semnome___0___0___0___0___0___0" localSheetId="6">#REF!</definedName>
    <definedName name="Semnome___0___0___0___0___0___0">#REF!</definedName>
    <definedName name="Semnome___0___0___0___0___0___0___0" localSheetId="5">#REF!</definedName>
    <definedName name="Semnome___0___0___0___0___0___0___0" localSheetId="6">#REF!</definedName>
    <definedName name="Semnome___0___0___0___0___0___0___0">#REF!</definedName>
    <definedName name="Semnome_1" localSheetId="5">#REF!</definedName>
    <definedName name="Semnome_1" localSheetId="6">#REF!</definedName>
    <definedName name="Semnome_1">#REF!</definedName>
    <definedName name="Semnome_1_1" localSheetId="5">#REF!</definedName>
    <definedName name="Semnome_1_1" localSheetId="6">#REF!</definedName>
    <definedName name="Semnome_1_1">#REF!</definedName>
    <definedName name="SHARED_FORMULA_0">#N/A</definedName>
    <definedName name="SHARED_FORMULA_1">#N/A</definedName>
    <definedName name="SHARED_FORMULA_10">#N/A</definedName>
    <definedName name="SHARED_FORMULA_100">#N/A</definedName>
    <definedName name="SHARED_FORMULA_101">#N/A</definedName>
    <definedName name="SHARED_FORMULA_102">#N/A</definedName>
    <definedName name="SHARED_FORMULA_103">#N/A</definedName>
    <definedName name="SHARED_FORMULA_104">#N/A</definedName>
    <definedName name="SHARED_FORMULA_105">#N/A</definedName>
    <definedName name="SHARED_FORMULA_106">#N/A</definedName>
    <definedName name="SHARED_FORMULA_107">#N/A</definedName>
    <definedName name="SHARED_FORMULA_108">#N/A</definedName>
    <definedName name="SHARED_FORMULA_109">#N/A</definedName>
    <definedName name="SHARED_FORMULA_11">#N/A</definedName>
    <definedName name="SHARED_FORMULA_110">#N/A</definedName>
    <definedName name="SHARED_FORMULA_111">#N/A</definedName>
    <definedName name="SHARED_FORMULA_112">#N/A</definedName>
    <definedName name="SHARED_FORMULA_113">#N/A</definedName>
    <definedName name="SHARED_FORMULA_114">#N/A</definedName>
    <definedName name="SHARED_FORMULA_115">#N/A</definedName>
    <definedName name="SHARED_FORMULA_116">#N/A</definedName>
    <definedName name="SHARED_FORMULA_117">#N/A</definedName>
    <definedName name="SHARED_FORMULA_118">#N/A</definedName>
    <definedName name="SHARED_FORMULA_119">#N/A</definedName>
    <definedName name="SHARED_FORMULA_12">#N/A</definedName>
    <definedName name="SHARED_FORMULA_120">#N/A</definedName>
    <definedName name="SHARED_FORMULA_121">#N/A</definedName>
    <definedName name="SHARED_FORMULA_122">#N/A</definedName>
    <definedName name="SHARED_FORMULA_123">#N/A</definedName>
    <definedName name="SHARED_FORMULA_124">#N/A</definedName>
    <definedName name="SHARED_FORMULA_125">#N/A</definedName>
    <definedName name="SHARED_FORMULA_126">#N/A</definedName>
    <definedName name="SHARED_FORMULA_127">#N/A</definedName>
    <definedName name="SHARED_FORMULA_128">#N/A</definedName>
    <definedName name="SHARED_FORMULA_129">#N/A</definedName>
    <definedName name="SHARED_FORMULA_13">#N/A</definedName>
    <definedName name="SHARED_FORMULA_130">#N/A</definedName>
    <definedName name="SHARED_FORMULA_131">#N/A</definedName>
    <definedName name="SHARED_FORMULA_132">#N/A</definedName>
    <definedName name="SHARED_FORMULA_133">#N/A</definedName>
    <definedName name="SHARED_FORMULA_134">#N/A</definedName>
    <definedName name="SHARED_FORMULA_135">#N/A</definedName>
    <definedName name="SHARED_FORMULA_136">#N/A</definedName>
    <definedName name="SHARED_FORMULA_137">#N/A</definedName>
    <definedName name="SHARED_FORMULA_138">#N/A</definedName>
    <definedName name="SHARED_FORMULA_139">#N/A</definedName>
    <definedName name="SHARED_FORMULA_14">#N/A</definedName>
    <definedName name="SHARED_FORMULA_140">#N/A</definedName>
    <definedName name="SHARED_FORMULA_141">#N/A</definedName>
    <definedName name="SHARED_FORMULA_142">#N/A</definedName>
    <definedName name="SHARED_FORMULA_143">#N/A</definedName>
    <definedName name="SHARED_FORMULA_144">#N/A</definedName>
    <definedName name="SHARED_FORMULA_145">#N/A</definedName>
    <definedName name="SHARED_FORMULA_146">#N/A</definedName>
    <definedName name="SHARED_FORMULA_147">#N/A</definedName>
    <definedName name="SHARED_FORMULA_148">#N/A</definedName>
    <definedName name="SHARED_FORMULA_149">#N/A</definedName>
    <definedName name="SHARED_FORMULA_15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54">#N/A</definedName>
    <definedName name="SHARED_FORMULA_155">#N/A</definedName>
    <definedName name="SHARED_FORMULA_156">#N/A</definedName>
    <definedName name="SHARED_FORMULA_157">#N/A</definedName>
    <definedName name="SHARED_FORMULA_158">#N/A</definedName>
    <definedName name="SHARED_FORMULA_159">#N/A</definedName>
    <definedName name="SHARED_FORMULA_16">#N/A</definedName>
    <definedName name="SHARED_FORMULA_160">#N/A</definedName>
    <definedName name="SHARED_FORMULA_161">#N/A</definedName>
    <definedName name="SHARED_FORMULA_162">#N/A</definedName>
    <definedName name="SHARED_FORMULA_163">#N/A</definedName>
    <definedName name="SHARED_FORMULA_164">#N/A</definedName>
    <definedName name="SHARED_FORMULA_165">#N/A</definedName>
    <definedName name="SHARED_FORMULA_166">#N/A</definedName>
    <definedName name="SHARED_FORMULA_167">#N/A</definedName>
    <definedName name="SHARED_FORMULA_168">#N/A</definedName>
    <definedName name="SHARED_FORMULA_169">#N/A</definedName>
    <definedName name="SHARED_FORMULA_17">#N/A</definedName>
    <definedName name="SHARED_FORMULA_170">#N/A</definedName>
    <definedName name="SHARED_FORMULA_171">#N/A</definedName>
    <definedName name="SHARED_FORMULA_172">#N/A</definedName>
    <definedName name="SHARED_FORMULA_173">#N/A</definedName>
    <definedName name="SHARED_FORMULA_174">#N/A</definedName>
    <definedName name="SHARED_FORMULA_175">#N/A</definedName>
    <definedName name="SHARED_FORMULA_176">#N/A</definedName>
    <definedName name="SHARED_FORMULA_177">#N/A</definedName>
    <definedName name="SHARED_FORMULA_178">#N/A</definedName>
    <definedName name="SHARED_FORMULA_179">#N/A</definedName>
    <definedName name="SHARED_FORMULA_18">#N/A</definedName>
    <definedName name="SHARED_FORMULA_180">#N/A</definedName>
    <definedName name="SHARED_FORMULA_181">#N/A</definedName>
    <definedName name="SHARED_FORMULA_182">#N/A</definedName>
    <definedName name="SHARED_FORMULA_183">#N/A</definedName>
    <definedName name="SHARED_FORMULA_184">#N/A</definedName>
    <definedName name="SHARED_FORMULA_185">#N/A</definedName>
    <definedName name="SHARED_FORMULA_186">#N/A</definedName>
    <definedName name="SHARED_FORMULA_187">#N/A</definedName>
    <definedName name="SHARED_FORMULA_188">#N/A</definedName>
    <definedName name="SHARED_FORMULA_189">#N/A</definedName>
    <definedName name="SHARED_FORMULA_19">#N/A</definedName>
    <definedName name="SHARED_FORMULA_190">#N/A</definedName>
    <definedName name="SHARED_FORMULA_191">#N/A</definedName>
    <definedName name="SHARED_FORMULA_192">#N/A</definedName>
    <definedName name="SHARED_FORMULA_193">#N/A</definedName>
    <definedName name="SHARED_FORMULA_194">#N/A</definedName>
    <definedName name="SHARED_FORMULA_195">#N/A</definedName>
    <definedName name="SHARED_FORMULA_196">#N/A</definedName>
    <definedName name="SHARED_FORMULA_197">#N/A</definedName>
    <definedName name="SHARED_FORMULA_198">#N/A</definedName>
    <definedName name="SHARED_FORMULA_199">#N/A</definedName>
    <definedName name="SHARED_FORMULA_2">#N/A</definedName>
    <definedName name="SHARED_FORMULA_20">#N/A</definedName>
    <definedName name="SHARED_FORMULA_200">#N/A</definedName>
    <definedName name="SHARED_FORMULA_201">#N/A</definedName>
    <definedName name="SHARED_FORMULA_202">#N/A</definedName>
    <definedName name="SHARED_FORMULA_203">#N/A</definedName>
    <definedName name="SHARED_FORMULA_204">#N/A</definedName>
    <definedName name="SHARED_FORMULA_205">#N/A</definedName>
    <definedName name="SHARED_FORMULA_206">#N/A</definedName>
    <definedName name="SHARED_FORMULA_207">#N/A</definedName>
    <definedName name="SHARED_FORMULA_208">#N/A</definedName>
    <definedName name="SHARED_FORMULA_209">#N/A</definedName>
    <definedName name="SHARED_FORMULA_21">#N/A</definedName>
    <definedName name="SHARED_FORMULA_210">#N/A</definedName>
    <definedName name="SHARED_FORMULA_211">#N/A</definedName>
    <definedName name="SHARED_FORMULA_212">#N/A</definedName>
    <definedName name="SHARED_FORMULA_213">#N/A</definedName>
    <definedName name="SHARED_FORMULA_214">#N/A</definedName>
    <definedName name="SHARED_FORMULA_215">#N/A</definedName>
    <definedName name="SHARED_FORMULA_216">#N/A</definedName>
    <definedName name="SHARED_FORMULA_217">#N/A</definedName>
    <definedName name="SHARED_FORMULA_218">#N/A</definedName>
    <definedName name="SHARED_FORMULA_219">#N/A</definedName>
    <definedName name="SHARED_FORMULA_22">#N/A</definedName>
    <definedName name="SHARED_FORMULA_220">#N/A</definedName>
    <definedName name="SHARED_FORMULA_221">#N/A</definedName>
    <definedName name="SHARED_FORMULA_222">#N/A</definedName>
    <definedName name="SHARED_FORMULA_223">#N/A</definedName>
    <definedName name="SHARED_FORMULA_224">#N/A</definedName>
    <definedName name="SHARED_FORMULA_225">#N/A</definedName>
    <definedName name="SHARED_FORMULA_226">#N/A</definedName>
    <definedName name="SHARED_FORMULA_227">#N/A</definedName>
    <definedName name="SHARED_FORMULA_228">#N/A</definedName>
    <definedName name="SHARED_FORMULA_229">#N/A</definedName>
    <definedName name="SHARED_FORMULA_23">#N/A</definedName>
    <definedName name="SHARED_FORMULA_230">#N/A</definedName>
    <definedName name="SHARED_FORMULA_231">#N/A</definedName>
    <definedName name="SHARED_FORMULA_232">#N/A</definedName>
    <definedName name="SHARED_FORMULA_233">#N/A</definedName>
    <definedName name="SHARED_FORMULA_234">#N/A</definedName>
    <definedName name="SHARED_FORMULA_235">#N/A</definedName>
    <definedName name="SHARED_FORMULA_236">#N/A</definedName>
    <definedName name="SHARED_FORMULA_237">#N/A</definedName>
    <definedName name="SHARED_FORMULA_238">#N/A</definedName>
    <definedName name="SHARED_FORMULA_239">#N/A</definedName>
    <definedName name="SHARED_FORMULA_24">#N/A</definedName>
    <definedName name="SHARED_FORMULA_240">#N/A</definedName>
    <definedName name="SHARED_FORMULA_241">#N/A</definedName>
    <definedName name="SHARED_FORMULA_242">#N/A</definedName>
    <definedName name="SHARED_FORMULA_243">#N/A</definedName>
    <definedName name="SHARED_FORMULA_244">#N/A</definedName>
    <definedName name="SHARED_FORMULA_245">#N/A</definedName>
    <definedName name="SHARED_FORMULA_246">#N/A</definedName>
    <definedName name="SHARED_FORMULA_247">#N/A</definedName>
    <definedName name="SHARED_FORMULA_248">#N/A</definedName>
    <definedName name="SHARED_FORMULA_249">#N/A</definedName>
    <definedName name="SHARED_FORMULA_25">#N/A</definedName>
    <definedName name="SHARED_FORMULA_250">#N/A</definedName>
    <definedName name="SHARED_FORMULA_251">#N/A</definedName>
    <definedName name="SHARED_FORMULA_252">#N/A</definedName>
    <definedName name="SHARED_FORMULA_253">#N/A</definedName>
    <definedName name="SHARED_FORMULA_254">#N/A</definedName>
    <definedName name="SHARED_FORMULA_255">#N/A</definedName>
    <definedName name="SHARED_FORMULA_256">#N/A</definedName>
    <definedName name="SHARED_FORMULA_257">#N/A</definedName>
    <definedName name="SHARED_FORMULA_258">#N/A</definedName>
    <definedName name="SHARED_FORMULA_259">#N/A</definedName>
    <definedName name="SHARED_FORMULA_26">#N/A</definedName>
    <definedName name="SHARED_FORMULA_260">#N/A</definedName>
    <definedName name="SHARED_FORMULA_261">#N/A</definedName>
    <definedName name="SHARED_FORMULA_262">#N/A</definedName>
    <definedName name="SHARED_FORMULA_263">#N/A</definedName>
    <definedName name="SHARED_FORMULA_264">#N/A</definedName>
    <definedName name="SHARED_FORMULA_265">#N/A</definedName>
    <definedName name="SHARED_FORMULA_266">#N/A</definedName>
    <definedName name="SHARED_FORMULA_267">#N/A</definedName>
    <definedName name="SHARED_FORMULA_268">#N/A</definedName>
    <definedName name="SHARED_FORMULA_269">#N/A</definedName>
    <definedName name="SHARED_FORMULA_27">#N/A</definedName>
    <definedName name="SHARED_FORMULA_270">#N/A</definedName>
    <definedName name="SHARED_FORMULA_271">#N/A</definedName>
    <definedName name="SHARED_FORMULA_272">#N/A</definedName>
    <definedName name="SHARED_FORMULA_273">#N/A</definedName>
    <definedName name="SHARED_FORMULA_274">#N/A</definedName>
    <definedName name="SHARED_FORMULA_275">#N/A</definedName>
    <definedName name="SHARED_FORMULA_276">#N/A</definedName>
    <definedName name="SHARED_FORMULA_277">#N/A</definedName>
    <definedName name="SHARED_FORMULA_278">#N/A</definedName>
    <definedName name="SHARED_FORMULA_279">#N/A</definedName>
    <definedName name="SHARED_FORMULA_28">#N/A</definedName>
    <definedName name="SHARED_FORMULA_280">#N/A</definedName>
    <definedName name="SHARED_FORMULA_281">#N/A</definedName>
    <definedName name="SHARED_FORMULA_282">#N/A</definedName>
    <definedName name="SHARED_FORMULA_283">#N/A</definedName>
    <definedName name="SHARED_FORMULA_284">#N/A</definedName>
    <definedName name="SHARED_FORMULA_285">#N/A</definedName>
    <definedName name="SHARED_FORMULA_286">#N/A</definedName>
    <definedName name="SHARED_FORMULA_287">#N/A</definedName>
    <definedName name="SHARED_FORMULA_288">#N/A</definedName>
    <definedName name="SHARED_FORMULA_289">#N/A</definedName>
    <definedName name="SHARED_FORMULA_29">#N/A</definedName>
    <definedName name="SHARED_FORMULA_290">#N/A</definedName>
    <definedName name="SHARED_FORMULA_291">#N/A</definedName>
    <definedName name="SHARED_FORMULA_292">#N/A</definedName>
    <definedName name="SHARED_FORMULA_293">#N/A</definedName>
    <definedName name="SHARED_FORMULA_294">#N/A</definedName>
    <definedName name="SHARED_FORMULA_295">#N/A</definedName>
    <definedName name="SHARED_FORMULA_296">#N/A</definedName>
    <definedName name="SHARED_FORMULA_297">#N/A</definedName>
    <definedName name="SHARED_FORMULA_298">#N/A</definedName>
    <definedName name="SHARED_FORMULA_299">#N/A</definedName>
    <definedName name="SHARED_FORMULA_3">#N/A</definedName>
    <definedName name="SHARED_FORMULA_30">#N/A</definedName>
    <definedName name="SHARED_FORMULA_300">#N/A</definedName>
    <definedName name="SHARED_FORMULA_301">#N/A</definedName>
    <definedName name="SHARED_FORMULA_302">#N/A</definedName>
    <definedName name="SHARED_FORMULA_303">#N/A</definedName>
    <definedName name="SHARED_FORMULA_304">#N/A</definedName>
    <definedName name="SHARED_FORMULA_305">#N/A</definedName>
    <definedName name="SHARED_FORMULA_306">#N/A</definedName>
    <definedName name="SHARED_FORMULA_307">#N/A</definedName>
    <definedName name="SHARED_FORMULA_308">#N/A</definedName>
    <definedName name="SHARED_FORMULA_309">#N/A</definedName>
    <definedName name="SHARED_FORMULA_31">#N/A</definedName>
    <definedName name="SHARED_FORMULA_310">#N/A</definedName>
    <definedName name="SHARED_FORMULA_311">#N/A</definedName>
    <definedName name="SHARED_FORMULA_312">#N/A</definedName>
    <definedName name="SHARED_FORMULA_313">#N/A</definedName>
    <definedName name="SHARED_FORMULA_314">#N/A</definedName>
    <definedName name="SHARED_FORMULA_315">#N/A</definedName>
    <definedName name="SHARED_FORMULA_316">#N/A</definedName>
    <definedName name="SHARED_FORMULA_317">#N/A</definedName>
    <definedName name="SHARED_FORMULA_318">#N/A</definedName>
    <definedName name="SHARED_FORMULA_319">#N/A</definedName>
    <definedName name="SHARED_FORMULA_32">#N/A</definedName>
    <definedName name="SHARED_FORMULA_320">#N/A</definedName>
    <definedName name="SHARED_FORMULA_321">#N/A</definedName>
    <definedName name="SHARED_FORMULA_322">#N/A</definedName>
    <definedName name="SHARED_FORMULA_323">#N/A</definedName>
    <definedName name="SHARED_FORMULA_324">#N/A</definedName>
    <definedName name="SHARED_FORMULA_325">#N/A</definedName>
    <definedName name="SHARED_FORMULA_326">#N/A</definedName>
    <definedName name="SHARED_FORMULA_327">#N/A</definedName>
    <definedName name="SHARED_FORMULA_328">#N/A</definedName>
    <definedName name="SHARED_FORMULA_329">#N/A</definedName>
    <definedName name="SHARED_FORMULA_33">#N/A</definedName>
    <definedName name="SHARED_FORMULA_330">#N/A</definedName>
    <definedName name="SHARED_FORMULA_331">#N/A</definedName>
    <definedName name="SHARED_FORMULA_332">#N/A</definedName>
    <definedName name="SHARED_FORMULA_333">#N/A</definedName>
    <definedName name="SHARED_FORMULA_334">#N/A</definedName>
    <definedName name="SHARED_FORMULA_335">#N/A</definedName>
    <definedName name="SHARED_FORMULA_336">#N/A</definedName>
    <definedName name="SHARED_FORMULA_337">#N/A</definedName>
    <definedName name="SHARED_FORMULA_338">#N/A</definedName>
    <definedName name="SHARED_FORMULA_339">#N/A</definedName>
    <definedName name="SHARED_FORMULA_34">#N/A</definedName>
    <definedName name="SHARED_FORMULA_340">#N/A</definedName>
    <definedName name="SHARED_FORMULA_341">#N/A</definedName>
    <definedName name="SHARED_FORMULA_342">#N/A</definedName>
    <definedName name="SHARED_FORMULA_343">#N/A</definedName>
    <definedName name="SHARED_FORMULA_344">#N/A</definedName>
    <definedName name="SHARED_FORMULA_345">#N/A</definedName>
    <definedName name="SHARED_FORMULA_346">#N/A</definedName>
    <definedName name="SHARED_FORMULA_347">#N/A</definedName>
    <definedName name="SHARED_FORMULA_348">#N/A</definedName>
    <definedName name="SHARED_FORMULA_349">#N/A</definedName>
    <definedName name="SHARED_FORMULA_35">#N/A</definedName>
    <definedName name="SHARED_FORMULA_350">#N/A</definedName>
    <definedName name="SHARED_FORMULA_351">#N/A</definedName>
    <definedName name="SHARED_FORMULA_352">#N/A</definedName>
    <definedName name="SHARED_FORMULA_353">#N/A</definedName>
    <definedName name="SHARED_FORMULA_354">#N/A</definedName>
    <definedName name="SHARED_FORMULA_355">#N/A</definedName>
    <definedName name="SHARED_FORMULA_356">#N/A</definedName>
    <definedName name="SHARED_FORMULA_357">#N/A</definedName>
    <definedName name="SHARED_FORMULA_358">#N/A</definedName>
    <definedName name="SHARED_FORMULA_359">#N/A</definedName>
    <definedName name="SHARED_FORMULA_36">#N/A</definedName>
    <definedName name="SHARED_FORMULA_360">#N/A</definedName>
    <definedName name="SHARED_FORMULA_361">#N/A</definedName>
    <definedName name="SHARED_FORMULA_362">#N/A</definedName>
    <definedName name="SHARED_FORMULA_363">#N/A</definedName>
    <definedName name="SHARED_FORMULA_364">#N/A</definedName>
    <definedName name="SHARED_FORMULA_365">#N/A</definedName>
    <definedName name="SHARED_FORMULA_366">#N/A</definedName>
    <definedName name="SHARED_FORMULA_367">#N/A</definedName>
    <definedName name="SHARED_FORMULA_368">#N/A</definedName>
    <definedName name="SHARED_FORMULA_369">#N/A</definedName>
    <definedName name="SHARED_FORMULA_37">#N/A</definedName>
    <definedName name="SHARED_FORMULA_370">#N/A</definedName>
    <definedName name="SHARED_FORMULA_371">#N/A</definedName>
    <definedName name="SHARED_FORMULA_372">#N/A</definedName>
    <definedName name="SHARED_FORMULA_373">#N/A</definedName>
    <definedName name="SHARED_FORMULA_374">#N/A</definedName>
    <definedName name="SHARED_FORMULA_375">#N/A</definedName>
    <definedName name="SHARED_FORMULA_376">#N/A</definedName>
    <definedName name="SHARED_FORMULA_377">#N/A</definedName>
    <definedName name="SHARED_FORMULA_378">#N/A</definedName>
    <definedName name="SHARED_FORMULA_379">#N/A</definedName>
    <definedName name="SHARED_FORMULA_38">#N/A</definedName>
    <definedName name="SHARED_FORMULA_380">#N/A</definedName>
    <definedName name="SHARED_FORMULA_381">#N/A</definedName>
    <definedName name="SHARED_FORMULA_382">#N/A</definedName>
    <definedName name="SHARED_FORMULA_383">#N/A</definedName>
    <definedName name="SHARED_FORMULA_384">#N/A</definedName>
    <definedName name="SHARED_FORMULA_385">#N/A</definedName>
    <definedName name="SHARED_FORMULA_386">#N/A</definedName>
    <definedName name="SHARED_FORMULA_387">#N/A</definedName>
    <definedName name="SHARED_FORMULA_388">#N/A</definedName>
    <definedName name="SHARED_FORMULA_389">#N/A</definedName>
    <definedName name="SHARED_FORMULA_39">#N/A</definedName>
    <definedName name="SHARED_FORMULA_390">#N/A</definedName>
    <definedName name="SHARED_FORMULA_391">#N/A</definedName>
    <definedName name="SHARED_FORMULA_392">#N/A</definedName>
    <definedName name="SHARED_FORMULA_393">#N/A</definedName>
    <definedName name="SHARED_FORMULA_394">#N/A</definedName>
    <definedName name="SHARED_FORMULA_395">#N/A</definedName>
    <definedName name="SHARED_FORMULA_396">#N/A</definedName>
    <definedName name="SHARED_FORMULA_397">#N/A</definedName>
    <definedName name="SHARED_FORMULA_398">#N/A</definedName>
    <definedName name="SHARED_FORMULA_399">#N/A</definedName>
    <definedName name="SHARED_FORMULA_4">#N/A</definedName>
    <definedName name="SHARED_FORMULA_40">#N/A</definedName>
    <definedName name="SHARED_FORMULA_400">#N/A</definedName>
    <definedName name="SHARED_FORMULA_401">#N/A</definedName>
    <definedName name="SHARED_FORMULA_402">#N/A</definedName>
    <definedName name="SHARED_FORMULA_403">#N/A</definedName>
    <definedName name="SHARED_FORMULA_404">#N/A</definedName>
    <definedName name="SHARED_FORMULA_405">#N/A</definedName>
    <definedName name="SHARED_FORMULA_406">#N/A</definedName>
    <definedName name="SHARED_FORMULA_407">#N/A</definedName>
    <definedName name="SHARED_FORMULA_408">#N/A</definedName>
    <definedName name="SHARED_FORMULA_409">#N/A</definedName>
    <definedName name="SHARED_FORMULA_41">#N/A</definedName>
    <definedName name="SHARED_FORMULA_410">#N/A</definedName>
    <definedName name="SHARED_FORMULA_411">#N/A</definedName>
    <definedName name="SHARED_FORMULA_412">#N/A</definedName>
    <definedName name="SHARED_FORMULA_413">#N/A</definedName>
    <definedName name="SHARED_FORMULA_414">#N/A</definedName>
    <definedName name="SHARED_FORMULA_415">#N/A</definedName>
    <definedName name="SHARED_FORMULA_416">#N/A</definedName>
    <definedName name="SHARED_FORMULA_417">#N/A</definedName>
    <definedName name="SHARED_FORMULA_418">#N/A</definedName>
    <definedName name="SHARED_FORMULA_419">#N/A</definedName>
    <definedName name="SHARED_FORMULA_42">#N/A</definedName>
    <definedName name="SHARED_FORMULA_420">#N/A</definedName>
    <definedName name="SHARED_FORMULA_421">#N/A</definedName>
    <definedName name="SHARED_FORMULA_422">#N/A</definedName>
    <definedName name="SHARED_FORMULA_423">#N/A</definedName>
    <definedName name="SHARED_FORMULA_424">#N/A</definedName>
    <definedName name="SHARED_FORMULA_425">#N/A</definedName>
    <definedName name="SHARED_FORMULA_426">#N/A</definedName>
    <definedName name="SHARED_FORMULA_427">#N/A</definedName>
    <definedName name="SHARED_FORMULA_428">#N/A</definedName>
    <definedName name="SHARED_FORMULA_429">#N/A</definedName>
    <definedName name="SHARED_FORMULA_43">#N/A</definedName>
    <definedName name="SHARED_FORMULA_430">#N/A</definedName>
    <definedName name="SHARED_FORMULA_431">#N/A</definedName>
    <definedName name="SHARED_FORMULA_432">#N/A</definedName>
    <definedName name="SHARED_FORMULA_433">#N/A</definedName>
    <definedName name="SHARED_FORMULA_434">#N/A</definedName>
    <definedName name="SHARED_FORMULA_435">#N/A</definedName>
    <definedName name="SHARED_FORMULA_436">#N/A</definedName>
    <definedName name="SHARED_FORMULA_437">#N/A</definedName>
    <definedName name="SHARED_FORMULA_438">#N/A</definedName>
    <definedName name="SHARED_FORMULA_439">#N/A</definedName>
    <definedName name="SHARED_FORMULA_44">#N/A</definedName>
    <definedName name="SHARED_FORMULA_440">#N/A</definedName>
    <definedName name="SHARED_FORMULA_441">#N/A</definedName>
    <definedName name="SHARED_FORMULA_442">#N/A</definedName>
    <definedName name="SHARED_FORMULA_443">#N/A</definedName>
    <definedName name="SHARED_FORMULA_444">#N/A</definedName>
    <definedName name="SHARED_FORMULA_445">#N/A</definedName>
    <definedName name="SHARED_FORMULA_446">#N/A</definedName>
    <definedName name="SHARED_FORMULA_447">#N/A</definedName>
    <definedName name="SHARED_FORMULA_448">#N/A</definedName>
    <definedName name="SHARED_FORMULA_449">#N/A</definedName>
    <definedName name="SHARED_FORMULA_45">#N/A</definedName>
    <definedName name="SHARED_FORMULA_450">#N/A</definedName>
    <definedName name="SHARED_FORMULA_451">#N/A</definedName>
    <definedName name="SHARED_FORMULA_452">#N/A</definedName>
    <definedName name="SHARED_FORMULA_453">#N/A</definedName>
    <definedName name="SHARED_FORMULA_454">#N/A</definedName>
    <definedName name="SHARED_FORMULA_455">#N/A</definedName>
    <definedName name="SHARED_FORMULA_456">#N/A</definedName>
    <definedName name="SHARED_FORMULA_457">#N/A</definedName>
    <definedName name="SHARED_FORMULA_458">#N/A</definedName>
    <definedName name="SHARED_FORMULA_459">#N/A</definedName>
    <definedName name="SHARED_FORMULA_46">#N/A</definedName>
    <definedName name="SHARED_FORMULA_460">#N/A</definedName>
    <definedName name="SHARED_FORMULA_461">#N/A</definedName>
    <definedName name="SHARED_FORMULA_462">#N/A</definedName>
    <definedName name="SHARED_FORMULA_463">#N/A</definedName>
    <definedName name="SHARED_FORMULA_464">#N/A</definedName>
    <definedName name="SHARED_FORMULA_465">#N/A</definedName>
    <definedName name="SHARED_FORMULA_466">#N/A</definedName>
    <definedName name="SHARED_FORMULA_467">#N/A</definedName>
    <definedName name="SHARED_FORMULA_468">#N/A</definedName>
    <definedName name="SHARED_FORMULA_469">#N/A</definedName>
    <definedName name="SHARED_FORMULA_47">#N/A</definedName>
    <definedName name="SHARED_FORMULA_470">#N/A</definedName>
    <definedName name="SHARED_FORMULA_471">#N/A</definedName>
    <definedName name="SHARED_FORMULA_472">#N/A</definedName>
    <definedName name="SHARED_FORMULA_473">#N/A</definedName>
    <definedName name="SHARED_FORMULA_474">#N/A</definedName>
    <definedName name="SHARED_FORMULA_475">#N/A</definedName>
    <definedName name="SHARED_FORMULA_476">#N/A</definedName>
    <definedName name="SHARED_FORMULA_477">#N/A</definedName>
    <definedName name="SHARED_FORMULA_478">#N/A</definedName>
    <definedName name="SHARED_FORMULA_479">#N/A</definedName>
    <definedName name="SHARED_FORMULA_48">#N/A</definedName>
    <definedName name="SHARED_FORMULA_480">#N/A</definedName>
    <definedName name="SHARED_FORMULA_481">#N/A</definedName>
    <definedName name="SHARED_FORMULA_482">#N/A</definedName>
    <definedName name="SHARED_FORMULA_483">#N/A</definedName>
    <definedName name="SHARED_FORMULA_484">#N/A</definedName>
    <definedName name="SHARED_FORMULA_485">#N/A</definedName>
    <definedName name="SHARED_FORMULA_486">#N/A</definedName>
    <definedName name="SHARED_FORMULA_487">#N/A</definedName>
    <definedName name="SHARED_FORMULA_488">#N/A</definedName>
    <definedName name="SHARED_FORMULA_489">#N/A</definedName>
    <definedName name="SHARED_FORMULA_49">#N/A</definedName>
    <definedName name="SHARED_FORMULA_490">#N/A</definedName>
    <definedName name="SHARED_FORMULA_491">#N/A</definedName>
    <definedName name="SHARED_FORMULA_492">#N/A</definedName>
    <definedName name="SHARED_FORMULA_493">#N/A</definedName>
    <definedName name="SHARED_FORMULA_494">#N/A</definedName>
    <definedName name="SHARED_FORMULA_495">#N/A</definedName>
    <definedName name="SHARED_FORMULA_496">#N/A</definedName>
    <definedName name="SHARED_FORMULA_497">#N/A</definedName>
    <definedName name="SHARED_FORMULA_498">#N/A</definedName>
    <definedName name="SHARED_FORMULA_499">#N/A</definedName>
    <definedName name="SHARED_FORMULA_5">#N/A</definedName>
    <definedName name="SHARED_FORMULA_50">#N/A</definedName>
    <definedName name="SHARED_FORMULA_500">#N/A</definedName>
    <definedName name="SHARED_FORMULA_501">#N/A</definedName>
    <definedName name="SHARED_FORMULA_502">#N/A</definedName>
    <definedName name="SHARED_FORMULA_503">#N/A</definedName>
    <definedName name="SHARED_FORMULA_504">#N/A</definedName>
    <definedName name="SHARED_FORMULA_505">#N/A</definedName>
    <definedName name="SHARED_FORMULA_506">#N/A</definedName>
    <definedName name="SHARED_FORMULA_507">#N/A</definedName>
    <definedName name="SHARED_FORMULA_508">#N/A</definedName>
    <definedName name="SHARED_FORMULA_509">#N/A</definedName>
    <definedName name="SHARED_FORMULA_51">#N/A</definedName>
    <definedName name="SHARED_FORMULA_510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67">#N/A</definedName>
    <definedName name="SHARED_FORMULA_68">#N/A</definedName>
    <definedName name="SHARED_FORMULA_69">#N/A</definedName>
    <definedName name="SHARED_FORMULA_7">#N/A</definedName>
    <definedName name="SHARED_FORMULA_70">#N/A</definedName>
    <definedName name="SHARED_FORMULA_71">#N/A</definedName>
    <definedName name="SHARED_FORMULA_72">#N/A</definedName>
    <definedName name="SHARED_FORMULA_73">#N/A</definedName>
    <definedName name="SHARED_FORMULA_74">#N/A</definedName>
    <definedName name="SHARED_FORMULA_75">#N/A</definedName>
    <definedName name="SHARED_FORMULA_76">#N/A</definedName>
    <definedName name="SHARED_FORMULA_77">#N/A</definedName>
    <definedName name="SHARED_FORMULA_78">#N/A</definedName>
    <definedName name="SHARED_FORMULA_79">#N/A</definedName>
    <definedName name="SHARED_FORMULA_8">#N/A</definedName>
    <definedName name="SHARED_FORMULA_80">#N/A</definedName>
    <definedName name="SHARED_FORMULA_81">#N/A</definedName>
    <definedName name="SHARED_FORMULA_82">#N/A</definedName>
    <definedName name="SHARED_FORMULA_83">#N/A</definedName>
    <definedName name="SHARED_FORMULA_84">#N/A</definedName>
    <definedName name="SHARED_FORMULA_85">#N/A</definedName>
    <definedName name="SHARED_FORMULA_86">#N/A</definedName>
    <definedName name="SHARED_FORMULA_87">#N/A</definedName>
    <definedName name="SHARED_FORMULA_88">#N/A</definedName>
    <definedName name="SHARED_FORMULA_89">#N/A</definedName>
    <definedName name="SHARED_FORMULA_9">#N/A</definedName>
    <definedName name="SHARED_FORMULA_90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ARED_FORMULA_97">#N/A</definedName>
    <definedName name="SHARED_FORMULA_98">#N/A</definedName>
    <definedName name="SHARED_FORMULA_99">#N/A</definedName>
    <definedName name="SS" localSheetId="5">#REF!</definedName>
    <definedName name="SS" localSheetId="6">#REF!</definedName>
    <definedName name="SS">#REF!</definedName>
    <definedName name="SSS" localSheetId="5">#REF!</definedName>
    <definedName name="SSS" localSheetId="6">#REF!</definedName>
    <definedName name="SSS">#REF!</definedName>
    <definedName name="SSSSS" localSheetId="5">#REF!</definedName>
    <definedName name="SSSSS" localSheetId="6">#REF!</definedName>
    <definedName name="SSSSS">#REF!</definedName>
    <definedName name="SSSSSSS" localSheetId="5">#REF!</definedName>
    <definedName name="SSSSSSS" localSheetId="6">#REF!</definedName>
    <definedName name="SSSSSSS">#REF!</definedName>
    <definedName name="START" localSheetId="5">#REF!</definedName>
    <definedName name="START" localSheetId="6">#REF!</definedName>
    <definedName name="START">#REF!</definedName>
    <definedName name="STATUS" localSheetId="5">#REF!</definedName>
    <definedName name="STATUS" localSheetId="6">#REF!</definedName>
    <definedName name="STATUS">#REF!</definedName>
    <definedName name="T" localSheetId="5">#REF!</definedName>
    <definedName name="T" localSheetId="6">#REF!</definedName>
    <definedName name="T">#REF!</definedName>
    <definedName name="TECH" localSheetId="5">#REF!</definedName>
    <definedName name="TECH" localSheetId="6">#REF!</definedName>
    <definedName name="TECH">#REF!</definedName>
    <definedName name="teste" localSheetId="5">#REF!</definedName>
    <definedName name="teste" localSheetId="6">#REF!</definedName>
    <definedName name="teste">#REF!</definedName>
    <definedName name="teste1" localSheetId="5">#REF!</definedName>
    <definedName name="teste1" localSheetId="6">#REF!</definedName>
    <definedName name="teste1">#REF!</definedName>
    <definedName name="teste2" localSheetId="5">'[3]CAPA -1'!#REF!</definedName>
    <definedName name="teste2" localSheetId="6">'[3]CAPA -1'!#REF!</definedName>
    <definedName name="teste2">'[3]CAPA -1'!#REF!</definedName>
    <definedName name="teste3" localSheetId="5">#REF!</definedName>
    <definedName name="teste3" localSheetId="6">#REF!</definedName>
    <definedName name="teste3">#REF!</definedName>
    <definedName name="TESTE4" localSheetId="5">#REF!</definedName>
    <definedName name="TESTE4" localSheetId="6">#REF!</definedName>
    <definedName name="TESTE4">#REF!</definedName>
    <definedName name="TESTE5" localSheetId="5">#REF!</definedName>
    <definedName name="TESTE5" localSheetId="6">#REF!</definedName>
    <definedName name="TESTE5">#REF!</definedName>
    <definedName name="_xlnm.Print_Titles" localSheetId="0">'ANEXO 2'!$4:$4</definedName>
    <definedName name="_xlnm.Print_Titles" localSheetId="5">'Anexo 6- tabela pag'!$A:$F,'Anexo 6- tabela pag'!$1:$4</definedName>
    <definedName name="_xlnm.Print_Titles" localSheetId="6">'Anexo 7- cronograma'!$A:$E,'Anexo 7- cronograma'!$1:$4</definedName>
    <definedName name="wrn.GERAL." localSheetId="5" hidden="1">{#N/A,#N/A,FALSE,"ET-CAPA";#N/A,#N/A,FALSE,"ET-PAG1";#N/A,#N/A,FALSE,"ET-PAG2";#N/A,#N/A,FALSE,"ET-PAG3";#N/A,#N/A,FALSE,"ET-PAG4";#N/A,#N/A,FALSE,"ET-PAG5"}</definedName>
    <definedName name="wrn.GERAL." localSheetId="6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GERAL2" localSheetId="5" hidden="1">{#N/A,#N/A,FALSE,"ET-CAPA";#N/A,#N/A,FALSE,"ET-PAG1";#N/A,#N/A,FALSE,"ET-PAG2";#N/A,#N/A,FALSE,"ET-PAG3";#N/A,#N/A,FALSE,"ET-PAG4";#N/A,#N/A,FALSE,"ET-PAG5"}</definedName>
    <definedName name="wrn.GERAL2" localSheetId="6" hidden="1">{#N/A,#N/A,FALSE,"ET-CAPA";#N/A,#N/A,FALSE,"ET-PAG1";#N/A,#N/A,FALSE,"ET-PAG2";#N/A,#N/A,FALSE,"ET-PAG3";#N/A,#N/A,FALSE,"ET-PAG4";#N/A,#N/A,FALSE,"ET-PAG5"}</definedName>
    <definedName name="wrn.GERAL2" hidden="1">{#N/A,#N/A,FALSE,"ET-CAPA";#N/A,#N/A,FALSE,"ET-PAG1";#N/A,#N/A,FALSE,"ET-PAG2";#N/A,#N/A,FALSE,"ET-PAG3";#N/A,#N/A,FALSE,"ET-PAG4";#N/A,#N/A,FALSE,"ET-PAG5"}</definedName>
    <definedName name="X" localSheetId="5">#REF!</definedName>
    <definedName name="X" localSheetId="6">#REF!</definedName>
    <definedName name="X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9" i="2"/>
  <c r="E54" i="4"/>
  <c r="E60" i="4"/>
  <c r="E59" i="4"/>
  <c r="E58" i="4"/>
  <c r="E57" i="4"/>
  <c r="E56" i="4"/>
  <c r="E55" i="4"/>
  <c r="E53" i="4"/>
  <c r="E51" i="4"/>
  <c r="E50" i="4"/>
  <c r="E49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19" i="4"/>
  <c r="E20" i="4"/>
  <c r="E21" i="4"/>
  <c r="E22" i="4"/>
  <c r="E23" i="4"/>
  <c r="E24" i="4"/>
  <c r="E25" i="4"/>
  <c r="E26" i="4"/>
  <c r="E7" i="4"/>
  <c r="E8" i="4"/>
  <c r="E9" i="4"/>
  <c r="E10" i="4"/>
  <c r="E11" i="4"/>
  <c r="E12" i="4"/>
  <c r="E13" i="4"/>
  <c r="E14" i="4"/>
  <c r="E15" i="4"/>
  <c r="E16" i="4"/>
  <c r="E17" i="4"/>
  <c r="E18" i="4"/>
  <c r="E6" i="4"/>
  <c r="E63" i="4" l="1"/>
  <c r="J463" i="3" l="1"/>
  <c r="J462" i="3"/>
  <c r="J461" i="3"/>
  <c r="J464" i="3" s="1"/>
  <c r="G64" i="1" s="1"/>
  <c r="J456" i="3"/>
  <c r="J455" i="3"/>
  <c r="J454" i="3"/>
  <c r="J453" i="3"/>
  <c r="J452" i="3"/>
  <c r="J451" i="3"/>
  <c r="J446" i="3"/>
  <c r="J445" i="3"/>
  <c r="J444" i="3"/>
  <c r="J443" i="3"/>
  <c r="J442" i="3"/>
  <c r="J441" i="3"/>
  <c r="J436" i="3"/>
  <c r="J435" i="3"/>
  <c r="J434" i="3"/>
  <c r="J433" i="3"/>
  <c r="J432" i="3"/>
  <c r="J431" i="3"/>
  <c r="J426" i="3"/>
  <c r="J425" i="3"/>
  <c r="J424" i="3"/>
  <c r="J423" i="3"/>
  <c r="J422" i="3"/>
  <c r="J421" i="3"/>
  <c r="J416" i="3"/>
  <c r="J415" i="3"/>
  <c r="J414" i="3"/>
  <c r="J413" i="3"/>
  <c r="J412" i="3"/>
  <c r="J411" i="3"/>
  <c r="J406" i="3"/>
  <c r="J405" i="3"/>
  <c r="J404" i="3"/>
  <c r="J403" i="3"/>
  <c r="J402" i="3"/>
  <c r="J401" i="3"/>
  <c r="J396" i="3"/>
  <c r="J395" i="3"/>
  <c r="J394" i="3"/>
  <c r="J393" i="3"/>
  <c r="J392" i="3"/>
  <c r="J391" i="3"/>
  <c r="J386" i="3"/>
  <c r="J385" i="3"/>
  <c r="J384" i="3"/>
  <c r="J383" i="3"/>
  <c r="J382" i="3"/>
  <c r="J381" i="3"/>
  <c r="J376" i="3"/>
  <c r="J375" i="3"/>
  <c r="J374" i="3"/>
  <c r="J373" i="3"/>
  <c r="J372" i="3"/>
  <c r="J371" i="3"/>
  <c r="J366" i="3"/>
  <c r="J365" i="3"/>
  <c r="J364" i="3"/>
  <c r="J363" i="3"/>
  <c r="J362" i="3"/>
  <c r="J361" i="3"/>
  <c r="J356" i="3"/>
  <c r="J355" i="3"/>
  <c r="J354" i="3"/>
  <c r="J353" i="3"/>
  <c r="J352" i="3"/>
  <c r="J351" i="3"/>
  <c r="J346" i="3"/>
  <c r="J345" i="3"/>
  <c r="J344" i="3"/>
  <c r="J343" i="3"/>
  <c r="J342" i="3"/>
  <c r="J341" i="3"/>
  <c r="J336" i="3"/>
  <c r="J335" i="3"/>
  <c r="J334" i="3"/>
  <c r="J333" i="3"/>
  <c r="J332" i="3"/>
  <c r="J331" i="3"/>
  <c r="J324" i="3"/>
  <c r="J325" i="3"/>
  <c r="J326" i="3"/>
  <c r="J323" i="3"/>
  <c r="J322" i="3"/>
  <c r="J321" i="3"/>
  <c r="J315" i="3"/>
  <c r="J314" i="3"/>
  <c r="J308" i="3"/>
  <c r="J307" i="3"/>
  <c r="J301" i="3"/>
  <c r="J300" i="3"/>
  <c r="J294" i="3"/>
  <c r="J293" i="3"/>
  <c r="J287" i="3"/>
  <c r="J286" i="3"/>
  <c r="J280" i="3"/>
  <c r="J279" i="3"/>
  <c r="J273" i="3"/>
  <c r="J272" i="3"/>
  <c r="J271" i="3"/>
  <c r="J265" i="3"/>
  <c r="J264" i="3"/>
  <c r="J263" i="3"/>
  <c r="J257" i="3"/>
  <c r="J256" i="3"/>
  <c r="J255" i="3"/>
  <c r="J249" i="3"/>
  <c r="J248" i="3"/>
  <c r="J247" i="3"/>
  <c r="P7" i="7"/>
  <c r="P8" i="7"/>
  <c r="P9" i="7"/>
  <c r="P10" i="7"/>
  <c r="P11" i="7"/>
  <c r="P6" i="7"/>
  <c r="J457" i="3" l="1"/>
  <c r="G63" i="1" s="1"/>
  <c r="J447" i="3"/>
  <c r="G62" i="1" s="1"/>
  <c r="J437" i="3"/>
  <c r="G61" i="1" s="1"/>
  <c r="J427" i="3"/>
  <c r="G60" i="1" s="1"/>
  <c r="J417" i="3"/>
  <c r="G59" i="1" s="1"/>
  <c r="J407" i="3"/>
  <c r="G58" i="1" s="1"/>
  <c r="J397" i="3"/>
  <c r="G57" i="1" s="1"/>
  <c r="J387" i="3"/>
  <c r="G56" i="1" s="1"/>
  <c r="J377" i="3"/>
  <c r="G55" i="1" s="1"/>
  <c r="J367" i="3"/>
  <c r="G54" i="1" s="1"/>
  <c r="J357" i="3"/>
  <c r="G53" i="1" s="1"/>
  <c r="J347" i="3"/>
  <c r="G52" i="1" s="1"/>
  <c r="J337" i="3"/>
  <c r="G51" i="1" s="1"/>
  <c r="J327" i="3"/>
  <c r="G50" i="1" s="1"/>
  <c r="J317" i="3"/>
  <c r="G49" i="1" s="1"/>
  <c r="J310" i="3"/>
  <c r="G48" i="1" s="1"/>
  <c r="J303" i="3"/>
  <c r="G47" i="1" s="1"/>
  <c r="J296" i="3"/>
  <c r="G46" i="1" s="1"/>
  <c r="J289" i="3"/>
  <c r="G45" i="1" s="1"/>
  <c r="J282" i="3"/>
  <c r="G44" i="1" s="1"/>
  <c r="J275" i="3"/>
  <c r="G43" i="1" s="1"/>
  <c r="J267" i="3"/>
  <c r="G42" i="1" s="1"/>
  <c r="J259" i="3"/>
  <c r="G41" i="1" s="1"/>
  <c r="J251" i="3"/>
  <c r="G40" i="1" s="1"/>
  <c r="B11" i="7"/>
  <c r="B10" i="7"/>
  <c r="B9" i="7"/>
  <c r="B8" i="7"/>
  <c r="B7" i="7"/>
  <c r="B6" i="7"/>
  <c r="K35" i="7"/>
  <c r="D34" i="6" l="1"/>
  <c r="C34" i="6"/>
  <c r="D33" i="6"/>
  <c r="C33" i="6"/>
  <c r="D32" i="6"/>
  <c r="C32" i="6"/>
  <c r="D31" i="6"/>
  <c r="C31" i="6"/>
  <c r="D30" i="6"/>
  <c r="C30" i="6"/>
  <c r="D27" i="6"/>
  <c r="C27" i="6"/>
  <c r="D26" i="6"/>
  <c r="C26" i="6"/>
  <c r="D25" i="6"/>
  <c r="C25" i="6"/>
  <c r="D24" i="6"/>
  <c r="C24" i="6"/>
  <c r="D23" i="6"/>
  <c r="C23" i="6"/>
  <c r="D22" i="6"/>
  <c r="C22" i="6"/>
  <c r="D21" i="6"/>
  <c r="C21" i="6"/>
  <c r="D20" i="6"/>
  <c r="C20" i="6"/>
  <c r="F19" i="6"/>
  <c r="D19" i="6"/>
  <c r="D28" i="6" s="1"/>
  <c r="C19" i="6"/>
  <c r="F18" i="6"/>
  <c r="D18" i="6"/>
  <c r="C18" i="6"/>
  <c r="C28" i="6" s="1"/>
  <c r="F16" i="6"/>
  <c r="E16" i="6"/>
  <c r="D16" i="6"/>
  <c r="C16" i="6"/>
  <c r="D35" i="5"/>
  <c r="C35" i="5"/>
  <c r="F34" i="5"/>
  <c r="F34" i="6" s="1"/>
  <c r="E34" i="5"/>
  <c r="E34" i="6" s="1"/>
  <c r="F33" i="5"/>
  <c r="F33" i="6" s="1"/>
  <c r="E33" i="5"/>
  <c r="E33" i="6" s="1"/>
  <c r="F32" i="5"/>
  <c r="F32" i="6" s="1"/>
  <c r="E32" i="5"/>
  <c r="E32" i="6" s="1"/>
  <c r="F31" i="5"/>
  <c r="F31" i="6" s="1"/>
  <c r="E31" i="5"/>
  <c r="E31" i="6" s="1"/>
  <c r="F30" i="5"/>
  <c r="F30" i="6" s="1"/>
  <c r="F35" i="6" s="1"/>
  <c r="E30" i="5"/>
  <c r="E30" i="6" s="1"/>
  <c r="E35" i="6" s="1"/>
  <c r="D28" i="5"/>
  <c r="C28" i="5"/>
  <c r="F27" i="5"/>
  <c r="F27" i="6" s="1"/>
  <c r="E27" i="5"/>
  <c r="E27" i="6" s="1"/>
  <c r="F26" i="5"/>
  <c r="F26" i="6" s="1"/>
  <c r="E26" i="5"/>
  <c r="E26" i="6" s="1"/>
  <c r="F25" i="5"/>
  <c r="F25" i="6" s="1"/>
  <c r="E25" i="5"/>
  <c r="E25" i="6" s="1"/>
  <c r="F24" i="5"/>
  <c r="F24" i="6" s="1"/>
  <c r="E24" i="5"/>
  <c r="E24" i="6" s="1"/>
  <c r="F23" i="5"/>
  <c r="F23" i="6" s="1"/>
  <c r="E23" i="5"/>
  <c r="E23" i="6" s="1"/>
  <c r="F22" i="5"/>
  <c r="F22" i="6" s="1"/>
  <c r="E22" i="5"/>
  <c r="E22" i="6" s="1"/>
  <c r="F21" i="5"/>
  <c r="F21" i="6" s="1"/>
  <c r="E21" i="5"/>
  <c r="E21" i="6" s="1"/>
  <c r="F20" i="5"/>
  <c r="F20" i="6" s="1"/>
  <c r="E20" i="5"/>
  <c r="E20" i="6" s="1"/>
  <c r="E19" i="5"/>
  <c r="E19" i="6" s="1"/>
  <c r="E18" i="5"/>
  <c r="E28" i="5" s="1"/>
  <c r="F16" i="5"/>
  <c r="E16" i="5"/>
  <c r="D16" i="5"/>
  <c r="C16" i="5"/>
  <c r="C35" i="6" l="1"/>
  <c r="D35" i="6"/>
  <c r="F28" i="6"/>
  <c r="C38" i="6"/>
  <c r="D38" i="5"/>
  <c r="D37" i="6"/>
  <c r="D38" i="6"/>
  <c r="E35" i="5"/>
  <c r="E37" i="5"/>
  <c r="E38" i="5"/>
  <c r="E18" i="6"/>
  <c r="E28" i="6" s="1"/>
  <c r="E37" i="6"/>
  <c r="E38" i="6"/>
  <c r="C37" i="5"/>
  <c r="C38" i="5"/>
  <c r="C37" i="6"/>
  <c r="C39" i="6" s="1"/>
  <c r="C40" i="6" s="1"/>
  <c r="F28" i="5"/>
  <c r="F37" i="5" s="1"/>
  <c r="D37" i="5"/>
  <c r="D39" i="5" s="1"/>
  <c r="D40" i="5" s="1"/>
  <c r="F35" i="5"/>
  <c r="F38" i="5"/>
  <c r="F38" i="6"/>
  <c r="C39" i="5" l="1"/>
  <c r="C40" i="5" s="1"/>
  <c r="D39" i="6"/>
  <c r="D40" i="6" s="1"/>
  <c r="F37" i="6"/>
  <c r="F39" i="6" s="1"/>
  <c r="F40" i="6" s="1"/>
  <c r="F39" i="5"/>
  <c r="F40" i="5" s="1"/>
  <c r="E39" i="5"/>
  <c r="E40" i="5" s="1"/>
  <c r="E39" i="6"/>
  <c r="E40" i="6" s="1"/>
  <c r="L40" i="1" l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J943" i="3" l="1"/>
  <c r="J942" i="3"/>
  <c r="J936" i="3"/>
  <c r="J935" i="3"/>
  <c r="J934" i="3"/>
  <c r="J933" i="3"/>
  <c r="J932" i="3"/>
  <c r="J926" i="3"/>
  <c r="J925" i="3"/>
  <c r="J919" i="3"/>
  <c r="J918" i="3"/>
  <c r="J917" i="3"/>
  <c r="J911" i="3"/>
  <c r="J910" i="3"/>
  <c r="J909" i="3"/>
  <c r="J903" i="3"/>
  <c r="J902" i="3"/>
  <c r="J901" i="3"/>
  <c r="J895" i="3"/>
  <c r="J894" i="3"/>
  <c r="J893" i="3"/>
  <c r="J887" i="3"/>
  <c r="J886" i="3"/>
  <c r="J885" i="3"/>
  <c r="J879" i="3"/>
  <c r="J878" i="3"/>
  <c r="J877" i="3"/>
  <c r="J871" i="3"/>
  <c r="J870" i="3"/>
  <c r="J869" i="3"/>
  <c r="J863" i="3"/>
  <c r="J862" i="3"/>
  <c r="J861" i="3"/>
  <c r="J860" i="3"/>
  <c r="J854" i="3"/>
  <c r="J853" i="3"/>
  <c r="J852" i="3"/>
  <c r="J851" i="3"/>
  <c r="J845" i="3"/>
  <c r="J844" i="3"/>
  <c r="J843" i="3"/>
  <c r="J842" i="3"/>
  <c r="J836" i="3"/>
  <c r="J835" i="3"/>
  <c r="J834" i="3"/>
  <c r="J833" i="3"/>
  <c r="J827" i="3"/>
  <c r="J826" i="3"/>
  <c r="J825" i="3"/>
  <c r="J811" i="3"/>
  <c r="J810" i="3"/>
  <c r="J809" i="3"/>
  <c r="J808" i="3"/>
  <c r="J802" i="3"/>
  <c r="J801" i="3"/>
  <c r="J800" i="3"/>
  <c r="J799" i="3"/>
  <c r="J793" i="3"/>
  <c r="J792" i="3"/>
  <c r="J791" i="3"/>
  <c r="J785" i="3"/>
  <c r="J784" i="3"/>
  <c r="J783" i="3"/>
  <c r="J777" i="3"/>
  <c r="J776" i="3"/>
  <c r="J775" i="3"/>
  <c r="J769" i="3"/>
  <c r="J768" i="3"/>
  <c r="J767" i="3"/>
  <c r="J761" i="3"/>
  <c r="J760" i="3"/>
  <c r="J759" i="3"/>
  <c r="J753" i="3"/>
  <c r="J752" i="3"/>
  <c r="J751" i="3"/>
  <c r="J745" i="3"/>
  <c r="J744" i="3"/>
  <c r="J743" i="3"/>
  <c r="J737" i="3"/>
  <c r="J736" i="3"/>
  <c r="J735" i="3"/>
  <c r="J729" i="3"/>
  <c r="J728" i="3"/>
  <c r="J727" i="3"/>
  <c r="J726" i="3"/>
  <c r="J720" i="3"/>
  <c r="J719" i="3"/>
  <c r="J713" i="3"/>
  <c r="J712" i="3"/>
  <c r="J711" i="3"/>
  <c r="J705" i="3"/>
  <c r="J704" i="3"/>
  <c r="J703" i="3"/>
  <c r="J697" i="3"/>
  <c r="J696" i="3"/>
  <c r="J695" i="3"/>
  <c r="J689" i="3"/>
  <c r="J688" i="3"/>
  <c r="J687" i="3"/>
  <c r="J686" i="3"/>
  <c r="J680" i="3"/>
  <c r="J679" i="3"/>
  <c r="J678" i="3"/>
  <c r="J677" i="3"/>
  <c r="J671" i="3"/>
  <c r="J670" i="3"/>
  <c r="J669" i="3"/>
  <c r="J668" i="3"/>
  <c r="J662" i="3"/>
  <c r="J661" i="3"/>
  <c r="J660" i="3"/>
  <c r="J654" i="3"/>
  <c r="J653" i="3"/>
  <c r="J652" i="3"/>
  <c r="J646" i="3"/>
  <c r="J645" i="3"/>
  <c r="J644" i="3"/>
  <c r="J638" i="3"/>
  <c r="J637" i="3"/>
  <c r="J636" i="3"/>
  <c r="J630" i="3"/>
  <c r="J629" i="3"/>
  <c r="J628" i="3"/>
  <c r="J622" i="3"/>
  <c r="J621" i="3"/>
  <c r="J620" i="3"/>
  <c r="J614" i="3"/>
  <c r="J613" i="3"/>
  <c r="J612" i="3"/>
  <c r="J606" i="3"/>
  <c r="J605" i="3"/>
  <c r="J604" i="3"/>
  <c r="J598" i="3"/>
  <c r="J597" i="3"/>
  <c r="J596" i="3"/>
  <c r="J590" i="3"/>
  <c r="J589" i="3"/>
  <c r="J588" i="3"/>
  <c r="J582" i="3"/>
  <c r="J581" i="3"/>
  <c r="J580" i="3"/>
  <c r="J574" i="3"/>
  <c r="J573" i="3"/>
  <c r="J572" i="3"/>
  <c r="J571" i="3"/>
  <c r="J570" i="3"/>
  <c r="J564" i="3"/>
  <c r="J563" i="3"/>
  <c r="J562" i="3"/>
  <c r="J561" i="3"/>
  <c r="J560" i="3"/>
  <c r="J554" i="3"/>
  <c r="J553" i="3"/>
  <c r="J552" i="3"/>
  <c r="J551" i="3"/>
  <c r="J550" i="3"/>
  <c r="J544" i="3"/>
  <c r="J543" i="3"/>
  <c r="J542" i="3"/>
  <c r="J541" i="3"/>
  <c r="J540" i="3"/>
  <c r="J534" i="3"/>
  <c r="J533" i="3"/>
  <c r="J532" i="3"/>
  <c r="J531" i="3"/>
  <c r="J530" i="3"/>
  <c r="J524" i="3"/>
  <c r="J523" i="3"/>
  <c r="J522" i="3"/>
  <c r="J521" i="3"/>
  <c r="J515" i="3"/>
  <c r="J514" i="3"/>
  <c r="J513" i="3"/>
  <c r="J507" i="3"/>
  <c r="J506" i="3"/>
  <c r="J505" i="3"/>
  <c r="J499" i="3"/>
  <c r="J498" i="3"/>
  <c r="J497" i="3"/>
  <c r="J487" i="3"/>
  <c r="J488" i="3"/>
  <c r="J489" i="3"/>
  <c r="J486" i="3"/>
  <c r="J484" i="3"/>
  <c r="J485" i="3"/>
  <c r="J478" i="3"/>
  <c r="J477" i="3"/>
  <c r="J476" i="3"/>
  <c r="J470" i="3"/>
  <c r="J469" i="3"/>
  <c r="J468" i="3"/>
  <c r="J240" i="3"/>
  <c r="J239" i="3"/>
  <c r="J238" i="3"/>
  <c r="J231" i="3"/>
  <c r="J230" i="3"/>
  <c r="J229" i="3"/>
  <c r="J223" i="3"/>
  <c r="J222" i="3"/>
  <c r="J221" i="3"/>
  <c r="J215" i="3"/>
  <c r="J212" i="3"/>
  <c r="J214" i="3"/>
  <c r="J213" i="3"/>
  <c r="J206" i="3"/>
  <c r="J205" i="3"/>
  <c r="J199" i="3"/>
  <c r="J198" i="3"/>
  <c r="J192" i="3"/>
  <c r="J191" i="3"/>
  <c r="J185" i="3"/>
  <c r="J184" i="3"/>
  <c r="J178" i="3"/>
  <c r="J177" i="3"/>
  <c r="J171" i="3"/>
  <c r="J170" i="3"/>
  <c r="J164" i="3"/>
  <c r="J163" i="3"/>
  <c r="J157" i="3"/>
  <c r="J156" i="3"/>
  <c r="J150" i="3"/>
  <c r="J149" i="3"/>
  <c r="J143" i="3"/>
  <c r="J142" i="3"/>
  <c r="J141" i="3"/>
  <c r="J140" i="3"/>
  <c r="J139" i="3"/>
  <c r="J133" i="3"/>
  <c r="J132" i="3"/>
  <c r="J131" i="3"/>
  <c r="J130" i="3"/>
  <c r="J129" i="3"/>
  <c r="J120" i="3"/>
  <c r="J121" i="3"/>
  <c r="J122" i="3"/>
  <c r="J123" i="3"/>
  <c r="J119" i="3"/>
  <c r="J118" i="3"/>
  <c r="J117" i="3"/>
  <c r="J112" i="3"/>
  <c r="J111" i="3"/>
  <c r="J110" i="3"/>
  <c r="J104" i="3"/>
  <c r="J103" i="3"/>
  <c r="J102" i="3"/>
  <c r="J96" i="3"/>
  <c r="J97" i="3" s="1"/>
  <c r="J88" i="3"/>
  <c r="J89" i="3"/>
  <c r="J90" i="3"/>
  <c r="J87" i="3"/>
  <c r="J86" i="3"/>
  <c r="J85" i="3"/>
  <c r="J79" i="3"/>
  <c r="J78" i="3"/>
  <c r="J77" i="3"/>
  <c r="J71" i="3"/>
  <c r="J70" i="3"/>
  <c r="J69" i="3"/>
  <c r="J63" i="3"/>
  <c r="J62" i="3"/>
  <c r="J61" i="3"/>
  <c r="J55" i="3"/>
  <c r="J49" i="3"/>
  <c r="J43" i="3"/>
  <c r="J37" i="3"/>
  <c r="J31" i="3"/>
  <c r="J25" i="3"/>
  <c r="J19" i="3"/>
  <c r="J13" i="3"/>
  <c r="J7" i="3"/>
  <c r="J583" i="3" l="1"/>
  <c r="J15" i="1" l="1"/>
  <c r="J5" i="1"/>
  <c r="L5" i="1" l="1"/>
  <c r="J69" i="1"/>
  <c r="L15" i="1"/>
  <c r="L24" i="1"/>
  <c r="L65" i="1"/>
  <c r="L69" i="1"/>
  <c r="L70" i="1"/>
  <c r="L96" i="1"/>
  <c r="L99" i="1"/>
  <c r="L101" i="1"/>
  <c r="L110" i="1"/>
  <c r="L115" i="1"/>
  <c r="L128" i="1"/>
  <c r="J944" i="3" l="1"/>
  <c r="J937" i="3"/>
  <c r="G129" i="1" s="1"/>
  <c r="J927" i="3"/>
  <c r="G127" i="1" s="1"/>
  <c r="J920" i="3"/>
  <c r="G126" i="1" s="1"/>
  <c r="J912" i="3"/>
  <c r="G125" i="1" s="1"/>
  <c r="J904" i="3"/>
  <c r="G124" i="1" s="1"/>
  <c r="J896" i="3"/>
  <c r="G123" i="1" s="1"/>
  <c r="J888" i="3"/>
  <c r="G122" i="1" s="1"/>
  <c r="J880" i="3"/>
  <c r="G121" i="1" s="1"/>
  <c r="J872" i="3"/>
  <c r="G120" i="1" s="1"/>
  <c r="J864" i="3"/>
  <c r="G119" i="1" s="1"/>
  <c r="J855" i="3"/>
  <c r="G118" i="1" s="1"/>
  <c r="J846" i="3"/>
  <c r="G117" i="1" s="1"/>
  <c r="J837" i="3"/>
  <c r="G116" i="1" s="1"/>
  <c r="J828" i="3"/>
  <c r="G114" i="1" s="1"/>
  <c r="J820" i="3"/>
  <c r="G113" i="1" s="1"/>
  <c r="J812" i="3"/>
  <c r="G112" i="1" s="1"/>
  <c r="J803" i="3"/>
  <c r="G111" i="1" s="1"/>
  <c r="J794" i="3"/>
  <c r="G109" i="1" s="1"/>
  <c r="J786" i="3"/>
  <c r="G108" i="1" s="1"/>
  <c r="J778" i="3"/>
  <c r="G107" i="1" s="1"/>
  <c r="J770" i="3"/>
  <c r="G106" i="1" s="1"/>
  <c r="J762" i="3"/>
  <c r="G105" i="1" s="1"/>
  <c r="J754" i="3"/>
  <c r="G104" i="1" s="1"/>
  <c r="J746" i="3"/>
  <c r="G103" i="1" s="1"/>
  <c r="J738" i="3"/>
  <c r="G102" i="1" s="1"/>
  <c r="J730" i="3"/>
  <c r="G100" i="1" s="1"/>
  <c r="J721" i="3"/>
  <c r="G98" i="1" s="1"/>
  <c r="J714" i="3"/>
  <c r="G97" i="1" s="1"/>
  <c r="J706" i="3"/>
  <c r="G95" i="1" s="1"/>
  <c r="J698" i="3"/>
  <c r="G94" i="1" s="1"/>
  <c r="J690" i="3"/>
  <c r="G93" i="1" s="1"/>
  <c r="J681" i="3"/>
  <c r="G92" i="1" s="1"/>
  <c r="J672" i="3"/>
  <c r="G91" i="1" s="1"/>
  <c r="J663" i="3"/>
  <c r="G90" i="1" s="1"/>
  <c r="J655" i="3"/>
  <c r="G89" i="1" s="1"/>
  <c r="J647" i="3"/>
  <c r="G88" i="1" s="1"/>
  <c r="J639" i="3"/>
  <c r="G87" i="1" s="1"/>
  <c r="J631" i="3"/>
  <c r="G86" i="1" s="1"/>
  <c r="J623" i="3"/>
  <c r="G85" i="1" s="1"/>
  <c r="J615" i="3"/>
  <c r="G84" i="1" s="1"/>
  <c r="J607" i="3"/>
  <c r="G83" i="1" s="1"/>
  <c r="J599" i="3"/>
  <c r="G82" i="1" s="1"/>
  <c r="J591" i="3"/>
  <c r="G81" i="1" s="1"/>
  <c r="G80" i="1"/>
  <c r="J575" i="3"/>
  <c r="G79" i="1" s="1"/>
  <c r="J565" i="3"/>
  <c r="G78" i="1" s="1"/>
  <c r="J555" i="3"/>
  <c r="G77" i="1" s="1"/>
  <c r="J545" i="3"/>
  <c r="G76" i="1" s="1"/>
  <c r="J535" i="3"/>
  <c r="G75" i="1" s="1"/>
  <c r="J525" i="3"/>
  <c r="G74" i="1" s="1"/>
  <c r="J516" i="3"/>
  <c r="G73" i="1" s="1"/>
  <c r="J508" i="3"/>
  <c r="G72" i="1" s="1"/>
  <c r="J500" i="3"/>
  <c r="G71" i="1" s="1"/>
  <c r="L71" i="1" s="1"/>
  <c r="J124" i="3"/>
  <c r="G23" i="1" s="1"/>
  <c r="L23" i="1" s="1"/>
  <c r="J490" i="3"/>
  <c r="G68" i="1" s="1"/>
  <c r="J479" i="3"/>
  <c r="G67" i="1" s="1"/>
  <c r="J471" i="3"/>
  <c r="G66" i="1" s="1"/>
  <c r="J242" i="3"/>
  <c r="J233" i="3"/>
  <c r="J224" i="3"/>
  <c r="G37" i="1" s="1"/>
  <c r="J216" i="3"/>
  <c r="G36" i="1" s="1"/>
  <c r="L36" i="1" s="1"/>
  <c r="J207" i="3"/>
  <c r="G35" i="1" s="1"/>
  <c r="L35" i="1" s="1"/>
  <c r="J200" i="3"/>
  <c r="G34" i="1" s="1"/>
  <c r="L34" i="1" s="1"/>
  <c r="J193" i="3"/>
  <c r="G33" i="1" s="1"/>
  <c r="J186" i="3"/>
  <c r="G32" i="1" s="1"/>
  <c r="L32" i="1" s="1"/>
  <c r="J179" i="3"/>
  <c r="G31" i="1" s="1"/>
  <c r="L31" i="1" s="1"/>
  <c r="J172" i="3"/>
  <c r="G30" i="1" s="1"/>
  <c r="J165" i="3"/>
  <c r="G29" i="1" s="1"/>
  <c r="L29" i="1" s="1"/>
  <c r="J158" i="3"/>
  <c r="G28" i="1" s="1"/>
  <c r="L28" i="1" s="1"/>
  <c r="J151" i="3"/>
  <c r="J144" i="3"/>
  <c r="G26" i="1" s="1"/>
  <c r="L26" i="1" s="1"/>
  <c r="J134" i="3"/>
  <c r="G25" i="1" s="1"/>
  <c r="L25" i="1" s="1"/>
  <c r="J113" i="3"/>
  <c r="G22" i="1" s="1"/>
  <c r="J105" i="3"/>
  <c r="G21" i="1" s="1"/>
  <c r="G20" i="1"/>
  <c r="J91" i="3"/>
  <c r="G19" i="1" s="1"/>
  <c r="J80" i="3"/>
  <c r="G18" i="1" s="1"/>
  <c r="J72" i="3"/>
  <c r="G17" i="1" s="1"/>
  <c r="J64" i="3"/>
  <c r="G16" i="1" s="1"/>
  <c r="L16" i="1" s="1"/>
  <c r="J56" i="3"/>
  <c r="G14" i="1" s="1"/>
  <c r="J50" i="3"/>
  <c r="G13" i="1" s="1"/>
  <c r="J44" i="3"/>
  <c r="G12" i="1" s="1"/>
  <c r="L12" i="1" s="1"/>
  <c r="J38" i="3"/>
  <c r="G11" i="1" s="1"/>
  <c r="J32" i="3"/>
  <c r="G10" i="1" s="1"/>
  <c r="J26" i="3"/>
  <c r="G9" i="1" s="1"/>
  <c r="J20" i="3"/>
  <c r="G8" i="1" s="1"/>
  <c r="L8" i="1" s="1"/>
  <c r="J14" i="3"/>
  <c r="G7" i="1" s="1"/>
  <c r="J8" i="3"/>
  <c r="G6" i="1" s="1"/>
  <c r="G130" i="1"/>
  <c r="G38" i="1" l="1"/>
  <c r="L38" i="1" s="1"/>
  <c r="G39" i="1"/>
  <c r="L39" i="1" s="1"/>
  <c r="G27" i="1"/>
  <c r="L27" i="1" s="1"/>
  <c r="I6" i="1"/>
  <c r="L6" i="1"/>
  <c r="L37" i="1"/>
  <c r="L7" i="1"/>
  <c r="L11" i="1"/>
  <c r="L10" i="1"/>
  <c r="L9" i="1"/>
  <c r="L102" i="1"/>
  <c r="L76" i="1"/>
  <c r="L88" i="1"/>
  <c r="L103" i="1"/>
  <c r="L104" i="1"/>
  <c r="L118" i="1"/>
  <c r="L89" i="1"/>
  <c r="L73" i="1"/>
  <c r="L112" i="1"/>
  <c r="L80" i="1"/>
  <c r="L121" i="1"/>
  <c r="L125" i="1"/>
  <c r="L68" i="1"/>
  <c r="L93" i="1"/>
  <c r="L108" i="1"/>
  <c r="L122" i="1"/>
  <c r="L79" i="1"/>
  <c r="L106" i="1"/>
  <c r="L117" i="1"/>
  <c r="L67" i="1"/>
  <c r="L81" i="1"/>
  <c r="L129" i="1"/>
  <c r="L17" i="1"/>
  <c r="L82" i="1"/>
  <c r="L94" i="1"/>
  <c r="L123" i="1"/>
  <c r="L78" i="1"/>
  <c r="L119" i="1"/>
  <c r="L66" i="1"/>
  <c r="L91" i="1"/>
  <c r="L72" i="1"/>
  <c r="L107" i="1"/>
  <c r="L130" i="1"/>
  <c r="L18" i="1"/>
  <c r="L83" i="1"/>
  <c r="L95" i="1"/>
  <c r="L111" i="1"/>
  <c r="L124" i="1"/>
  <c r="L105" i="1"/>
  <c r="L120" i="1"/>
  <c r="L87" i="1"/>
  <c r="L19" i="1"/>
  <c r="L20" i="1"/>
  <c r="L85" i="1"/>
  <c r="L98" i="1"/>
  <c r="L113" i="1"/>
  <c r="L126" i="1"/>
  <c r="L92" i="1"/>
  <c r="L21" i="1"/>
  <c r="L74" i="1"/>
  <c r="L86" i="1"/>
  <c r="L100" i="1"/>
  <c r="L114" i="1"/>
  <c r="L127" i="1"/>
  <c r="L97" i="1"/>
  <c r="L22" i="1"/>
  <c r="L75" i="1"/>
  <c r="L116" i="1"/>
  <c r="L30" i="1"/>
  <c r="L90" i="1"/>
  <c r="L84" i="1"/>
  <c r="L33" i="1"/>
  <c r="L77" i="1"/>
  <c r="L109" i="1"/>
  <c r="I13" i="1"/>
  <c r="K13" i="1" s="1"/>
  <c r="L13" i="1"/>
  <c r="I14" i="1"/>
  <c r="K14" i="1" s="1"/>
  <c r="L14" i="1"/>
  <c r="H6" i="1"/>
  <c r="L131" i="1" l="1"/>
  <c r="G132" i="1" s="1"/>
  <c r="H33" i="2"/>
  <c r="H32" i="2"/>
  <c r="H31" i="2"/>
  <c r="H30" i="2"/>
  <c r="H29" i="2"/>
  <c r="H28" i="2"/>
  <c r="H24" i="2" l="1"/>
  <c r="G2" i="1" s="1"/>
  <c r="J24" i="2" l="1"/>
  <c r="L19" i="2"/>
  <c r="H64" i="1"/>
  <c r="I64" i="1" s="1"/>
  <c r="H60" i="1"/>
  <c r="I60" i="1" s="1"/>
  <c r="H59" i="1"/>
  <c r="I59" i="1" s="1"/>
  <c r="H44" i="1"/>
  <c r="I44" i="1" s="1"/>
  <c r="H46" i="1"/>
  <c r="I46" i="1" s="1"/>
  <c r="H45" i="1"/>
  <c r="I45" i="1" s="1"/>
  <c r="H43" i="1"/>
  <c r="I43" i="1" s="1"/>
  <c r="H77" i="1"/>
  <c r="I77" i="1" s="1"/>
  <c r="K77" i="1" s="1"/>
  <c r="H76" i="1"/>
  <c r="I76" i="1" s="1"/>
  <c r="K76" i="1" s="1"/>
  <c r="H103" i="1"/>
  <c r="I103" i="1" s="1"/>
  <c r="K103" i="1" s="1"/>
  <c r="H118" i="1"/>
  <c r="I118" i="1" s="1"/>
  <c r="K118" i="1" s="1"/>
  <c r="H73" i="1"/>
  <c r="I73" i="1" s="1"/>
  <c r="K73" i="1" s="1"/>
  <c r="H87" i="1"/>
  <c r="I87" i="1" s="1"/>
  <c r="K87" i="1" s="1"/>
  <c r="H20" i="1"/>
  <c r="H98" i="1"/>
  <c r="I98" i="1" s="1"/>
  <c r="K98" i="1" s="1"/>
  <c r="H126" i="1"/>
  <c r="I126" i="1" s="1"/>
  <c r="K126" i="1" s="1"/>
  <c r="H21" i="1"/>
  <c r="I21" i="1" s="1"/>
  <c r="K21" i="1" s="1"/>
  <c r="H86" i="1"/>
  <c r="I86" i="1" s="1"/>
  <c r="K86" i="1" s="1"/>
  <c r="H114" i="1"/>
  <c r="H97" i="1"/>
  <c r="I97" i="1" s="1"/>
  <c r="K97" i="1" s="1"/>
  <c r="H75" i="1"/>
  <c r="I75" i="1" s="1"/>
  <c r="K75" i="1" s="1"/>
  <c r="H26" i="1"/>
  <c r="I26" i="1" s="1"/>
  <c r="K26" i="1" s="1"/>
  <c r="H39" i="1"/>
  <c r="I39" i="1" s="1"/>
  <c r="K39" i="1" s="1"/>
  <c r="H71" i="1"/>
  <c r="I71" i="1" s="1"/>
  <c r="H32" i="1"/>
  <c r="I32" i="1" s="1"/>
  <c r="K32" i="1" s="1"/>
  <c r="H63" i="1"/>
  <c r="I63" i="1" s="1"/>
  <c r="H56" i="1"/>
  <c r="I56" i="1" s="1"/>
  <c r="H47" i="1"/>
  <c r="I47" i="1" s="1"/>
  <c r="H109" i="1"/>
  <c r="I109" i="1" s="1"/>
  <c r="K109" i="1" s="1"/>
  <c r="H88" i="1"/>
  <c r="I88" i="1" s="1"/>
  <c r="K88" i="1" s="1"/>
  <c r="H89" i="1"/>
  <c r="I89" i="1" s="1"/>
  <c r="K89" i="1" s="1"/>
  <c r="I16" i="1"/>
  <c r="H19" i="1"/>
  <c r="I19" i="1" s="1"/>
  <c r="K19" i="1" s="1"/>
  <c r="H113" i="1"/>
  <c r="I113" i="1" s="1"/>
  <c r="H74" i="1"/>
  <c r="I74" i="1" s="1"/>
  <c r="K74" i="1" s="1"/>
  <c r="H127" i="1"/>
  <c r="I127" i="1" s="1"/>
  <c r="H116" i="1"/>
  <c r="I116" i="1" s="1"/>
  <c r="H35" i="1"/>
  <c r="I35" i="1" s="1"/>
  <c r="K35" i="1" s="1"/>
  <c r="H25" i="1"/>
  <c r="H36" i="1"/>
  <c r="I36" i="1" s="1"/>
  <c r="H58" i="1"/>
  <c r="I58" i="1" s="1"/>
  <c r="H40" i="1"/>
  <c r="I40" i="1" s="1"/>
  <c r="H41" i="1"/>
  <c r="I41" i="1" s="1"/>
  <c r="H50" i="1"/>
  <c r="I50" i="1" s="1"/>
  <c r="H37" i="1"/>
  <c r="H90" i="1"/>
  <c r="I90" i="1" s="1"/>
  <c r="K90" i="1" s="1"/>
  <c r="H112" i="1"/>
  <c r="H68" i="1"/>
  <c r="H79" i="1"/>
  <c r="I79" i="1" s="1"/>
  <c r="K79" i="1" s="1"/>
  <c r="H81" i="1"/>
  <c r="I81" i="1" s="1"/>
  <c r="K81" i="1" s="1"/>
  <c r="H94" i="1"/>
  <c r="I94" i="1" s="1"/>
  <c r="K94" i="1" s="1"/>
  <c r="H66" i="1"/>
  <c r="I66" i="1" s="1"/>
  <c r="H130" i="1"/>
  <c r="I130" i="1" s="1"/>
  <c r="K130" i="1" s="1"/>
  <c r="H111" i="1"/>
  <c r="H29" i="1"/>
  <c r="I29" i="1" s="1"/>
  <c r="K29" i="1" s="1"/>
  <c r="H38" i="1"/>
  <c r="I38" i="1" s="1"/>
  <c r="H28" i="1"/>
  <c r="I28" i="1" s="1"/>
  <c r="K28" i="1" s="1"/>
  <c r="H62" i="1"/>
  <c r="I62" i="1" s="1"/>
  <c r="H54" i="1"/>
  <c r="I54" i="1" s="1"/>
  <c r="H55" i="1"/>
  <c r="I55" i="1" s="1"/>
  <c r="H48" i="1"/>
  <c r="I48" i="1" s="1"/>
  <c r="H52" i="1"/>
  <c r="I52" i="1" s="1"/>
  <c r="H49" i="1"/>
  <c r="I49" i="1" s="1"/>
  <c r="H101" i="1"/>
  <c r="I101" i="1" s="1"/>
  <c r="K101" i="1" s="1"/>
  <c r="H84" i="1"/>
  <c r="I84" i="1" s="1"/>
  <c r="K84" i="1" s="1"/>
  <c r="H23" i="1"/>
  <c r="I23" i="1" s="1"/>
  <c r="H80" i="1"/>
  <c r="I80" i="1" s="1"/>
  <c r="K80" i="1" s="1"/>
  <c r="H125" i="1"/>
  <c r="I125" i="1" s="1"/>
  <c r="K125" i="1" s="1"/>
  <c r="H93" i="1"/>
  <c r="I93" i="1" s="1"/>
  <c r="K93" i="1" s="1"/>
  <c r="H122" i="1"/>
  <c r="I122" i="1" s="1"/>
  <c r="K122" i="1" s="1"/>
  <c r="H106" i="1"/>
  <c r="I106" i="1" s="1"/>
  <c r="K106" i="1" s="1"/>
  <c r="H67" i="1"/>
  <c r="H129" i="1"/>
  <c r="I129" i="1" s="1"/>
  <c r="K129" i="1" s="1"/>
  <c r="H82" i="1"/>
  <c r="I82" i="1" s="1"/>
  <c r="K82" i="1" s="1"/>
  <c r="H123" i="1"/>
  <c r="I123" i="1" s="1"/>
  <c r="K123" i="1" s="1"/>
  <c r="H119" i="1"/>
  <c r="I119" i="1" s="1"/>
  <c r="K119" i="1" s="1"/>
  <c r="H91" i="1"/>
  <c r="I91" i="1" s="1"/>
  <c r="K91" i="1" s="1"/>
  <c r="H107" i="1"/>
  <c r="I107" i="1" s="1"/>
  <c r="K107" i="1" s="1"/>
  <c r="H18" i="1"/>
  <c r="I18" i="1" s="1"/>
  <c r="K18" i="1" s="1"/>
  <c r="H95" i="1"/>
  <c r="I95" i="1" s="1"/>
  <c r="K95" i="1" s="1"/>
  <c r="H124" i="1"/>
  <c r="I124" i="1" s="1"/>
  <c r="K124" i="1" s="1"/>
  <c r="H120" i="1"/>
  <c r="I120" i="1" s="1"/>
  <c r="H31" i="1"/>
  <c r="I31" i="1" s="1"/>
  <c r="K31" i="1" s="1"/>
  <c r="H34" i="1"/>
  <c r="I34" i="1" s="1"/>
  <c r="K34" i="1" s="1"/>
  <c r="H57" i="1"/>
  <c r="I57" i="1" s="1"/>
  <c r="H51" i="1"/>
  <c r="I51" i="1" s="1"/>
  <c r="H42" i="1"/>
  <c r="I42" i="1" s="1"/>
  <c r="H102" i="1"/>
  <c r="I102" i="1" s="1"/>
  <c r="K102" i="1" s="1"/>
  <c r="H104" i="1"/>
  <c r="I104" i="1" s="1"/>
  <c r="K104" i="1" s="1"/>
  <c r="H85" i="1"/>
  <c r="I85" i="1" s="1"/>
  <c r="K85" i="1" s="1"/>
  <c r="H92" i="1"/>
  <c r="I92" i="1" s="1"/>
  <c r="K92" i="1" s="1"/>
  <c r="H100" i="1"/>
  <c r="I100" i="1" s="1"/>
  <c r="K100" i="1" s="1"/>
  <c r="H22" i="1"/>
  <c r="I22" i="1" s="1"/>
  <c r="H61" i="1"/>
  <c r="I61" i="1" s="1"/>
  <c r="H53" i="1"/>
  <c r="I53" i="1" s="1"/>
  <c r="H121" i="1"/>
  <c r="I121" i="1" s="1"/>
  <c r="K121" i="1" s="1"/>
  <c r="H108" i="1"/>
  <c r="I108" i="1" s="1"/>
  <c r="K108" i="1" s="1"/>
  <c r="H117" i="1"/>
  <c r="I117" i="1" s="1"/>
  <c r="K117" i="1" s="1"/>
  <c r="H17" i="1"/>
  <c r="I17" i="1" s="1"/>
  <c r="K17" i="1" s="1"/>
  <c r="H78" i="1"/>
  <c r="I78" i="1" s="1"/>
  <c r="K78" i="1" s="1"/>
  <c r="H72" i="1"/>
  <c r="I72" i="1" s="1"/>
  <c r="K72" i="1" s="1"/>
  <c r="H83" i="1"/>
  <c r="I83" i="1" s="1"/>
  <c r="K83" i="1" s="1"/>
  <c r="H105" i="1"/>
  <c r="I105" i="1" s="1"/>
  <c r="K105" i="1" s="1"/>
  <c r="H30" i="1"/>
  <c r="I30" i="1" s="1"/>
  <c r="K30" i="1" s="1"/>
  <c r="H33" i="1"/>
  <c r="I33" i="1" s="1"/>
  <c r="K33" i="1" s="1"/>
  <c r="H27" i="1"/>
  <c r="I27" i="1" s="1"/>
  <c r="K27" i="1" s="1"/>
  <c r="H14" i="1"/>
  <c r="H13" i="1"/>
  <c r="I12" i="1"/>
  <c r="K12" i="1" s="1"/>
  <c r="H12" i="1"/>
  <c r="I11" i="1"/>
  <c r="K11" i="1" s="1"/>
  <c r="H11" i="1"/>
  <c r="I10" i="1"/>
  <c r="K10" i="1" s="1"/>
  <c r="H10" i="1"/>
  <c r="I9" i="1"/>
  <c r="K9" i="1" s="1"/>
  <c r="H9" i="1"/>
  <c r="I8" i="1"/>
  <c r="K8" i="1" s="1"/>
  <c r="H8" i="1"/>
  <c r="I7" i="1"/>
  <c r="H7" i="1"/>
  <c r="K6" i="1"/>
  <c r="I67" i="1" l="1"/>
  <c r="K67" i="1" s="1"/>
  <c r="I20" i="1"/>
  <c r="K20" i="1" s="1"/>
  <c r="I68" i="1"/>
  <c r="K68" i="1" s="1"/>
  <c r="I111" i="1"/>
  <c r="K111" i="1" s="1"/>
  <c r="I37" i="1"/>
  <c r="K37" i="1" s="1"/>
  <c r="I25" i="1"/>
  <c r="I24" i="1" s="1"/>
  <c r="K71" i="1"/>
  <c r="I70" i="1"/>
  <c r="K70" i="1" s="1"/>
  <c r="I112" i="1"/>
  <c r="K112" i="1" s="1"/>
  <c r="I114" i="1"/>
  <c r="K114" i="1" s="1"/>
  <c r="K38" i="1"/>
  <c r="K36" i="1"/>
  <c r="K23" i="1"/>
  <c r="K116" i="1"/>
  <c r="K120" i="1"/>
  <c r="K113" i="1"/>
  <c r="K7" i="1"/>
  <c r="I5" i="1"/>
  <c r="C6" i="7" s="1"/>
  <c r="K127" i="1"/>
  <c r="K66" i="1"/>
  <c r="K16" i="1"/>
  <c r="K22" i="1"/>
  <c r="I128" i="1"/>
  <c r="C11" i="7" s="1"/>
  <c r="I115" i="1"/>
  <c r="K115" i="1" s="1"/>
  <c r="I99" i="1"/>
  <c r="I96" i="1"/>
  <c r="I65" i="1" l="1"/>
  <c r="C9" i="7" s="1"/>
  <c r="D9" i="7" s="1"/>
  <c r="I110" i="1"/>
  <c r="K110" i="1" s="1"/>
  <c r="I15" i="1"/>
  <c r="C7" i="7" s="1"/>
  <c r="F11" i="7"/>
  <c r="D11" i="7"/>
  <c r="N11" i="7"/>
  <c r="H11" i="7"/>
  <c r="L11" i="7"/>
  <c r="J11" i="7"/>
  <c r="K25" i="1"/>
  <c r="L6" i="7"/>
  <c r="N6" i="7"/>
  <c r="H6" i="7"/>
  <c r="J6" i="7"/>
  <c r="F6" i="7"/>
  <c r="D6" i="7"/>
  <c r="K5" i="1"/>
  <c r="K96" i="1"/>
  <c r="K99" i="1"/>
  <c r="K128" i="1"/>
  <c r="H9" i="7" l="1"/>
  <c r="K15" i="1"/>
  <c r="L9" i="7"/>
  <c r="F9" i="7"/>
  <c r="K65" i="1"/>
  <c r="J9" i="7"/>
  <c r="N9" i="7"/>
  <c r="I69" i="1"/>
  <c r="C10" i="7" s="1"/>
  <c r="N10" i="7" s="1"/>
  <c r="C8" i="7"/>
  <c r="K24" i="1"/>
  <c r="Q11" i="7"/>
  <c r="R11" i="7" s="1"/>
  <c r="Q6" i="7"/>
  <c r="R6" i="7" s="1"/>
  <c r="N7" i="7"/>
  <c r="H7" i="7"/>
  <c r="J7" i="7"/>
  <c r="L7" i="7"/>
  <c r="D7" i="7"/>
  <c r="F7" i="7"/>
  <c r="K69" i="1" l="1"/>
  <c r="Q9" i="7"/>
  <c r="R9" i="7" s="1"/>
  <c r="L10" i="7"/>
  <c r="J10" i="7"/>
  <c r="C12" i="7"/>
  <c r="D10" i="7"/>
  <c r="G134" i="1"/>
  <c r="G133" i="1" s="1"/>
  <c r="H10" i="7"/>
  <c r="M69" i="1"/>
  <c r="F10" i="7"/>
  <c r="F8" i="7"/>
  <c r="N8" i="7"/>
  <c r="N12" i="7" s="1"/>
  <c r="J8" i="7"/>
  <c r="D8" i="7"/>
  <c r="D12" i="7" s="1"/>
  <c r="H8" i="7"/>
  <c r="L8" i="7"/>
  <c r="Q7" i="7"/>
  <c r="R7" i="7" s="1"/>
  <c r="J12" i="7" l="1"/>
  <c r="K12" i="7" s="1"/>
  <c r="L12" i="7"/>
  <c r="M12" i="7" s="1"/>
  <c r="O12" i="7"/>
  <c r="F65" i="4"/>
  <c r="Q10" i="7"/>
  <c r="R10" i="7" s="1"/>
  <c r="F12" i="7"/>
  <c r="G12" i="7" s="1"/>
  <c r="H12" i="7"/>
  <c r="I12" i="7" s="1"/>
  <c r="L134" i="1"/>
  <c r="Q8" i="7"/>
  <c r="R8" i="7" s="1"/>
  <c r="D13" i="7"/>
  <c r="E12" i="7"/>
  <c r="E13" i="7" s="1"/>
  <c r="F58" i="4" l="1"/>
  <c r="G58" i="4" s="1"/>
  <c r="F54" i="4"/>
  <c r="G54" i="4" s="1"/>
  <c r="F49" i="4"/>
  <c r="G49" i="4" s="1"/>
  <c r="F11" i="4"/>
  <c r="G11" i="4" s="1"/>
  <c r="F15" i="4"/>
  <c r="G15" i="4" s="1"/>
  <c r="F19" i="4"/>
  <c r="G19" i="4" s="1"/>
  <c r="F23" i="4"/>
  <c r="G23" i="4" s="1"/>
  <c r="F7" i="4"/>
  <c r="G7" i="4" s="1"/>
  <c r="F45" i="4"/>
  <c r="G45" i="4" s="1"/>
  <c r="F41" i="4"/>
  <c r="G41" i="4" s="1"/>
  <c r="F37" i="4"/>
  <c r="G37" i="4" s="1"/>
  <c r="F33" i="4"/>
  <c r="G33" i="4" s="1"/>
  <c r="F29" i="4"/>
  <c r="G29" i="4" s="1"/>
  <c r="F56" i="4"/>
  <c r="G56" i="4" s="1"/>
  <c r="F9" i="4"/>
  <c r="G9" i="4" s="1"/>
  <c r="F17" i="4"/>
  <c r="G17" i="4" s="1"/>
  <c r="F25" i="4"/>
  <c r="G25" i="4" s="1"/>
  <c r="F43" i="4"/>
  <c r="G43" i="4" s="1"/>
  <c r="F39" i="4"/>
  <c r="G39" i="4" s="1"/>
  <c r="F31" i="4"/>
  <c r="G31" i="4" s="1"/>
  <c r="F55" i="4"/>
  <c r="G55" i="4" s="1"/>
  <c r="F10" i="4"/>
  <c r="G10" i="4" s="1"/>
  <c r="F18" i="4"/>
  <c r="G18" i="4" s="1"/>
  <c r="F22" i="4"/>
  <c r="G22" i="4" s="1"/>
  <c r="F46" i="4"/>
  <c r="G46" i="4" s="1"/>
  <c r="F38" i="4"/>
  <c r="G38" i="4" s="1"/>
  <c r="F30" i="4"/>
  <c r="G30" i="4" s="1"/>
  <c r="F57" i="4"/>
  <c r="G57" i="4" s="1"/>
  <c r="F53" i="4"/>
  <c r="G53" i="4" s="1"/>
  <c r="F26" i="4"/>
  <c r="G26" i="4" s="1"/>
  <c r="F12" i="4"/>
  <c r="G12" i="4" s="1"/>
  <c r="F16" i="4"/>
  <c r="G16" i="4" s="1"/>
  <c r="F20" i="4"/>
  <c r="G20" i="4" s="1"/>
  <c r="F24" i="4"/>
  <c r="G24" i="4" s="1"/>
  <c r="F6" i="4"/>
  <c r="G6" i="4" s="1"/>
  <c r="F44" i="4"/>
  <c r="G44" i="4" s="1"/>
  <c r="F40" i="4"/>
  <c r="G40" i="4" s="1"/>
  <c r="F36" i="4"/>
  <c r="G36" i="4" s="1"/>
  <c r="F32" i="4"/>
  <c r="G32" i="4" s="1"/>
  <c r="F28" i="4"/>
  <c r="G28" i="4" s="1"/>
  <c r="F60" i="4"/>
  <c r="G60" i="4" s="1"/>
  <c r="F51" i="4"/>
  <c r="G51" i="4" s="1"/>
  <c r="F13" i="4"/>
  <c r="G13" i="4" s="1"/>
  <c r="F21" i="4"/>
  <c r="G21" i="4" s="1"/>
  <c r="F47" i="4"/>
  <c r="G47" i="4" s="1"/>
  <c r="F35" i="4"/>
  <c r="G35" i="4" s="1"/>
  <c r="F59" i="4"/>
  <c r="G59" i="4" s="1"/>
  <c r="F50" i="4"/>
  <c r="G50" i="4" s="1"/>
  <c r="F14" i="4"/>
  <c r="G14" i="4" s="1"/>
  <c r="F8" i="4"/>
  <c r="G8" i="4" s="1"/>
  <c r="F42" i="4"/>
  <c r="G42" i="4" s="1"/>
  <c r="F34" i="4"/>
  <c r="G34" i="4" s="1"/>
  <c r="F13" i="7"/>
  <c r="H13" i="7" s="1"/>
  <c r="J13" i="7" s="1"/>
  <c r="L13" i="7" s="1"/>
  <c r="N13" i="7" s="1"/>
  <c r="G13" i="7"/>
  <c r="I13" i="7" s="1"/>
  <c r="K13" i="7" s="1"/>
  <c r="M13" i="7" s="1"/>
  <c r="O13" i="7" s="1"/>
  <c r="G63" i="4" l="1"/>
  <c r="G67" i="4" s="1"/>
</calcChain>
</file>

<file path=xl/sharedStrings.xml><?xml version="1.0" encoding="utf-8"?>
<sst xmlns="http://schemas.openxmlformats.org/spreadsheetml/2006/main" count="5940" uniqueCount="1092">
  <si>
    <t>Obra</t>
  </si>
  <si>
    <t>Bancos</t>
  </si>
  <si>
    <t>B.D.I.</t>
  </si>
  <si>
    <t>Encargos Sociais</t>
  </si>
  <si>
    <t>Substituição dos aparelhos de ar condicionado  VRF Hitachi do Edifício Sede da SJES</t>
  </si>
  <si>
    <t xml:space="preserve">SINAPI - 05/2024 - Espírito Santo
SBC - 07/2024 - Espírito Santo
IOPES - 03/2024 - Espírito Santo
</t>
  </si>
  <si>
    <t>23,25%</t>
  </si>
  <si>
    <t>Não Desonerado: 
Horista: 117,06%
Mensalista: 72,93%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</si>
  <si>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</si>
  <si>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</si>
  <si>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</si>
  <si>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</si>
  <si>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</si>
  <si>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</si>
  <si>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</si>
  <si>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</si>
  <si>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</si>
  <si>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 xml:space="preserve"> 1 </t>
  </si>
  <si>
    <t>FORNECIMENTO DE EQUIPAMENTOS HITACHI</t>
  </si>
  <si>
    <t xml:space="preserve"> 1.1 </t>
  </si>
  <si>
    <t xml:space="preserve"> JFES-AC-001 </t>
  </si>
  <si>
    <t>Próprio</t>
  </si>
  <si>
    <t>FORNECIMENTO DE UNIDADE EVAPORADORA PISO TETO 2,0 HP - 220V/1ph - CONTROLE REMOTO E RECEPTOR DE SINAIS NÃO INCLUSOS - FAMÍLIA SET FREE MODELO RPC2,0FSN3B5 HITACHI</t>
  </si>
  <si>
    <t>UND</t>
  </si>
  <si>
    <t xml:space="preserve"> 1.2 </t>
  </si>
  <si>
    <t xml:space="preserve"> JFES-AC-002 </t>
  </si>
  <si>
    <t>FORNECIMENTO DE UNIDADE EVAPORADORA PISO TETO 2,5 HP - 220V/1ph - CONTROLE REMOTO E RECEPTOR DE SINAIS NÃO INCLUSOS - FAMÍLIA SET FREE MODELO RPC2,5FSN3B5 HITACHI</t>
  </si>
  <si>
    <t xml:space="preserve"> 1.3 </t>
  </si>
  <si>
    <t xml:space="preserve"> JFES-AC-003 </t>
  </si>
  <si>
    <t>FORNECIMENTO DE UNIDADE EVAPORADORA PISO TETO 4,0 HP - 220V/1ph - CONTROLE REMOTO E RECEPTOR DE SINAIS NÃO INCLUSOS - FAMÍLIA SET FREE MODELO RPC4,0FSN3B5 HITACHI</t>
  </si>
  <si>
    <t xml:space="preserve"> 1.4 </t>
  </si>
  <si>
    <t xml:space="preserve"> JFES-AC-004 </t>
  </si>
  <si>
    <t>FORNECIMENTO DE UNIDADE CONDENSADORA 12,0 HP - 380V/3ph - MODULAR COM PROTEÇÃO A CORROSÃO - COOLING ONLY - CONDENSAÇÃO A AR  - FAMÍLIA SET FREE SIGMA B1 MODELO RAS12FSNCR7B1 HITACHI</t>
  </si>
  <si>
    <t xml:space="preserve"> 1.5 </t>
  </si>
  <si>
    <t xml:space="preserve"> JFES-AC-005 </t>
  </si>
  <si>
    <t>FORNECIMENTO DE UNIDADE CONDENSADORA 16,0 HP - 380V/3ph - MODULAR COM PROTEÇÃO A CORROSÃO - COOLING ONLY - CONDENSAÇÃO A AR  - FAMÍLIA SET FREE SIGMA B1 MODELO RAS16FSNCR7B1 HITACHI</t>
  </si>
  <si>
    <t xml:space="preserve"> 1.6 </t>
  </si>
  <si>
    <t xml:space="preserve"> JFES-AC-006 </t>
  </si>
  <si>
    <t>FORNECIMENTO DE UNIDADE CONDENSADORA 20,0 HP - 380V/3ph - MODULAR COM PROTEÇÃO A CORROSÃO - COOLING ONLY - CONDENSAÇÃO A AR  - FAMÍLIA SET FREE SIGMA B1 MODELO RAS20FSNCR7B1 HITACHI</t>
  </si>
  <si>
    <t xml:space="preserve"> 1.7 </t>
  </si>
  <si>
    <t xml:space="preserve"> JFES-AC-007 </t>
  </si>
  <si>
    <t>FORNECIMENTO DE UNIDADE CONDENSADORA 18,0 HP - 380V/3ph - MODULAR COM PROTEÇÃO A CORROSÃO - COOLING ONLY - CONDENSAÇÃO A AR  - FAMÍLIA SET FREE SIGMA B1 MODELO RAS18FSNCR7B1 HITACHI</t>
  </si>
  <si>
    <t xml:space="preserve"> 1.8 </t>
  </si>
  <si>
    <t xml:space="preserve"> JFES-AC-008 </t>
  </si>
  <si>
    <t>FORNECIMENTO DE MULTIKIT R410A - LINE BRANCH - MODELO E302SNB2</t>
  </si>
  <si>
    <t xml:space="preserve"> 1.9 </t>
  </si>
  <si>
    <t xml:space="preserve"> JFES-AC-009 </t>
  </si>
  <si>
    <t>FORNECIMENTO DE CONTROLADORA CSNET</t>
  </si>
  <si>
    <t xml:space="preserve"> 2 </t>
  </si>
  <si>
    <t>INSTALAÇÃO DOS EQUIPAMENTOS</t>
  </si>
  <si>
    <t xml:space="preserve"> 2.1 </t>
  </si>
  <si>
    <t xml:space="preserve"> JFES-AC-018 </t>
  </si>
  <si>
    <t>TRANSPORTE, REMOÇÃO DE PLACAS DE FORRO E INSTALAÇÃO DE UNIDADE EVAPORADORA PISO TETO 2,0 HP APROVEITANDO TIRANTES EXISTENTES, CONFORME ESPECIFICAÇÕES TÉCNICAS</t>
  </si>
  <si>
    <t xml:space="preserve"> 2.2 </t>
  </si>
  <si>
    <t xml:space="preserve"> JFES-AC-019 </t>
  </si>
  <si>
    <t>TRANSPORTE, REMOÇÃO DE PLACAS DE FORRO E INSTALAÇÃO DE UNIDADE EVAPORADORA PISO TETO 2,5 HP APROVEITANDO TIRANTES EXISTENTES, CONFORME ESPECIFICAÇÕES TÉCNICAS</t>
  </si>
  <si>
    <t xml:space="preserve"> 2.3 </t>
  </si>
  <si>
    <t xml:space="preserve"> JFES-AC-020 </t>
  </si>
  <si>
    <t>TRANSPORTE, REMOÇÃO DE PLACAS DE FORRO E INSTALAÇÃO DE UNIDADE EVAPORADORA PISO TETO 4,0 HP APROVEITANDO TIRANTES EXISTENTES, CONFORME ESPECIFICAÇÕES TÉCNICAS</t>
  </si>
  <si>
    <t xml:space="preserve"> 2.4 </t>
  </si>
  <si>
    <t xml:space="preserve"> JFES-AC-013 </t>
  </si>
  <si>
    <t>INSTALAÇÃO DE UNIDADE CONDENSADORA (12/16/18/20)HP CONFORME ESPECIFICAÇÕES TÉCNICAS (FIXAÇÃO SOBRE A BASE)</t>
  </si>
  <si>
    <t xml:space="preserve"> 2.5 </t>
  </si>
  <si>
    <t xml:space="preserve"> JFES-AC-015 </t>
  </si>
  <si>
    <t>INSTALAÇÃO DE CONTROLADORA CSNET</t>
  </si>
  <si>
    <t xml:space="preserve"> 2.6 </t>
  </si>
  <si>
    <t xml:space="preserve"> JFES-AC-014 </t>
  </si>
  <si>
    <t>INSTALAÇÃO DE MULTIKIT R410A - LINE BRANCH - MODELO E302SNB2</t>
  </si>
  <si>
    <t xml:space="preserve"> 2.7 </t>
  </si>
  <si>
    <t xml:space="preserve"> JFES-AC-048 </t>
  </si>
  <si>
    <t>FORNECIMENTO E CARGA ADICIONAL DE GÁS REFRIGERANTE R410 NAS LINHAS FRIGORÍGENAS, CONFORME PROJETO</t>
  </si>
  <si>
    <t>Kg</t>
  </si>
  <si>
    <t xml:space="preserve"> 3 </t>
  </si>
  <si>
    <t>FORNECIMENTO E INSTALAÇÃO DE LINHAS FRIGORÍGENAS E VÁLVULAS</t>
  </si>
  <si>
    <t xml:space="preserve"> 3.1 </t>
  </si>
  <si>
    <t xml:space="preserve"> JFES-AC-044 </t>
  </si>
  <si>
    <t>FORNECIMENTO E INSTALAÇÃO DE VÁLVULA GBC 3/8" MARCA DE REFERÊNCIA DANFOSS</t>
  </si>
  <si>
    <t xml:space="preserve"> 3.2 </t>
  </si>
  <si>
    <t xml:space="preserve"> JFES-AC-043 </t>
  </si>
  <si>
    <t>FORNECIMENTO E INSTALAÇÃO DE VÁLVULA GBC 5/8" MARCA REFERÊNCIA DANFOSS</t>
  </si>
  <si>
    <t xml:space="preserve"> 3.3 </t>
  </si>
  <si>
    <t xml:space="preserve"> JFES-AC-021 </t>
  </si>
  <si>
    <t>FORNECIMENTO E INSTALAÇÃO DE SUPORTE FIXADOR TERMOISOLANTE EM TUBULAÇÕES DE COBRE EXISTENTES SOBRE O FORRO - DIÂMETRO 9,53MM (3/8")</t>
  </si>
  <si>
    <t xml:space="preserve"> 3.4 </t>
  </si>
  <si>
    <t xml:space="preserve"> JFES-AC-022 </t>
  </si>
  <si>
    <t>FORNECIMENTO E INSTALAÇÃO DE SUPORTE FIXADOR TERMOISOLANTE EM TUBULAÇÕES DE COBRE EXISTENTES SOBRE O FORRO - DIÂMETRO 12,7MM (1/2")</t>
  </si>
  <si>
    <t xml:space="preserve"> 3.5 </t>
  </si>
  <si>
    <t xml:space="preserve"> JFES-AC-023 </t>
  </si>
  <si>
    <t>FORNECIMENTO E INSTALAÇÃO DE SUPORTE FIXADOR TERMOISOLANTE EM TUBULAÇÕES DE COBRE EXISTENTES SOBRE O FORRO - DIÂMETRO 15,88MM (5/8")</t>
  </si>
  <si>
    <t xml:space="preserve"> 3.6 </t>
  </si>
  <si>
    <t xml:space="preserve"> JFES-AC-024 </t>
  </si>
  <si>
    <t>FORNECIMENTO E INSTALAÇÃO DE SUPORTE FIXADOR TERMOISOLANTE EM TUBULAÇÕES DE COBRE EXISTENTES SOBRE O FORRO - DIÂMETRO 22,2 MM ( 7/8")</t>
  </si>
  <si>
    <t xml:space="preserve"> 3.7 </t>
  </si>
  <si>
    <t xml:space="preserve"> JFES-AC-025 </t>
  </si>
  <si>
    <t>FORNECIMENTO E INSTALAÇÃO DE SUPORTE FIXADOR TERMOISOLANTE EM TUBULAÇÕES DE COBRE EXISTENTES SOBRE O FORRO - DIÂMETRO 28,58 MM ( 1 1/8")</t>
  </si>
  <si>
    <t xml:space="preserve"> 3.8 </t>
  </si>
  <si>
    <t xml:space="preserve"> JFES-AC-026 </t>
  </si>
  <si>
    <t>FORNECIMENTO E INSTALAÇÃO DE SUPORTE FIXADOR TERMOISOLANTE EM TUBULAÇÕES DE COBRE EXISTENTES SOBRE O FORRO - DIÂMETRO 31,75 MM (1 1/4")</t>
  </si>
  <si>
    <t xml:space="preserve"> 3.9 </t>
  </si>
  <si>
    <t xml:space="preserve"> JFES-AC-027 </t>
  </si>
  <si>
    <t>FORNECIMENTO E INSTALAÇÃO DE SUPORTE FIXADOR TERMOISOLANTE EM TUBULAÇÕES DE COBRE EXISTENTES SOBRE O FORRO - DIÂMETRO 6,35 MM (1/4")</t>
  </si>
  <si>
    <t xml:space="preserve"> 3.10 </t>
  </si>
  <si>
    <t xml:space="preserve"> JFES-AC-046 </t>
  </si>
  <si>
    <t>FORNECIMENTO E INSTALAÇÃO DE SUPORTE FIXADOR TERMOISOLANTE EM TUBULAÇÕES DE COBRE EXISTENTES SOBRE O FORRO - DIÂMETRO 25,4MM (1")</t>
  </si>
  <si>
    <t xml:space="preserve"> 3.11 </t>
  </si>
  <si>
    <t xml:space="preserve"> JFES-AC-047 </t>
  </si>
  <si>
    <t>FORNECIMENTO E INSTALAÇÃO DE SUPORTE FIXADOR TERMOISOLANTE EM TUBULAÇÕES DE COBRE EXISTENTES SOBRE O FORRO - DIÂMETRO 19,05MM (3/4")</t>
  </si>
  <si>
    <t xml:space="preserve"> 3.12 </t>
  </si>
  <si>
    <t xml:space="preserve"> JFES-ELE-033 </t>
  </si>
  <si>
    <t>SUPORTE PARA TUBULAÇÃO/ELETROCALHA EM PERFILADO 38x38mm,  TIPO MÃO FRANCESA REFORÇADA L=400mm (1 und), PARAFUSO E BUCHA S8 (2 und)- FORNECIMENTO E INSTALAÇÃO EM PAREDE</t>
  </si>
  <si>
    <t>und</t>
  </si>
  <si>
    <t xml:space="preserve"> 3.13 </t>
  </si>
  <si>
    <t xml:space="preserve"> JFES-AC-049 </t>
  </si>
  <si>
    <t>LIMPEZA DE TUBULAÇÕES DE COBRE COM NITROGÊNIO PASSANTE</t>
  </si>
  <si>
    <t>M</t>
  </si>
  <si>
    <t xml:space="preserve"> 3.14 </t>
  </si>
  <si>
    <t>IOPES</t>
  </si>
  <si>
    <t>m</t>
  </si>
  <si>
    <t xml:space="preserve"> 3.15 </t>
  </si>
  <si>
    <t xml:space="preserve"> 4 </t>
  </si>
  <si>
    <t>TRANSPORTE E MOVIMENTAÇÃO DOS EQUIPAMENTOS</t>
  </si>
  <si>
    <t xml:space="preserve"> 4.1 </t>
  </si>
  <si>
    <t xml:space="preserve"> JFES-SEDI-001 </t>
  </si>
  <si>
    <t>TRANSPORTE VERTICAL DE CONDENSADORAS DE AR CONDICIONADO, INCLUSIVE LOCAÇÃO DE GUINDASTES</t>
  </si>
  <si>
    <t>CJ</t>
  </si>
  <si>
    <t xml:space="preserve"> 4.2 </t>
  </si>
  <si>
    <t xml:space="preserve"> JFES-SEDI-003 </t>
  </si>
  <si>
    <t>INSTALAÇÃO DE CONJUNTOS DE TALHAS E TROLES MANUAIS ,CONFORME PROJETO</t>
  </si>
  <si>
    <t>CONJUNTO</t>
  </si>
  <si>
    <t xml:space="preserve"> 4.3 </t>
  </si>
  <si>
    <t xml:space="preserve"> JFES-SEDI-006 </t>
  </si>
  <si>
    <t>FIXAÇÃO DAS VIGAS METÁLICAS NAS ÁREAS TÉCNICAS DOS PAVIMENTOS, UTILIZANDO BARRAS ROSCADAS 3/8" NA LAJE DE TETO</t>
  </si>
  <si>
    <t>PAVIMENTO</t>
  </si>
  <si>
    <t xml:space="preserve"> JFES-SEDI-007 </t>
  </si>
  <si>
    <t>ADAPTAÇÃO E INSTALAÇÃO DOS DUTOS DE DESCARGA DAS CONDENSADORAS, CONFORME PROJETO</t>
  </si>
  <si>
    <t xml:space="preserve"> 5 </t>
  </si>
  <si>
    <t>INSTALAÇÕES ELÉTRICAS</t>
  </si>
  <si>
    <t xml:space="preserve"> 5.1 </t>
  </si>
  <si>
    <t>ELETRODUTOS, CONEXÕES E ACESSÓRIOS DE FIXAÇÃO</t>
  </si>
  <si>
    <t xml:space="preserve"> 5.1.1 </t>
  </si>
  <si>
    <t xml:space="preserve"> JFES-ELE-100 </t>
  </si>
  <si>
    <t>ELETRODUTO GALVANIZADO A FOGO (PESADO) 1 1/4"</t>
  </si>
  <si>
    <t xml:space="preserve"> 5.1.2 </t>
  </si>
  <si>
    <t xml:space="preserve"> JFES-ELE-099 </t>
  </si>
  <si>
    <t>ELETRODUTO GALVANIZADO A FOGO (PESADO) 1 1/2"</t>
  </si>
  <si>
    <t xml:space="preserve"> 5.1.3 </t>
  </si>
  <si>
    <t xml:space="preserve"> JFES-ELE-098 </t>
  </si>
  <si>
    <t>ELETRODUTO GALVANIZADO A FOGO (PESADO) 2"</t>
  </si>
  <si>
    <t xml:space="preserve"> 5.1.4 </t>
  </si>
  <si>
    <t xml:space="preserve"> 052045 </t>
  </si>
  <si>
    <t>SBC</t>
  </si>
  <si>
    <t>CURVA 90 GALVANIZADA 2""</t>
  </si>
  <si>
    <t>UN</t>
  </si>
  <si>
    <t xml:space="preserve"> 5.1.5 </t>
  </si>
  <si>
    <t xml:space="preserve"> 105197 </t>
  </si>
  <si>
    <t>SINAPI</t>
  </si>
  <si>
    <t>CURVA 45 GRAUS, EM FERRO GALVANIZADO, FÊMEA, CONEXÃO ROSQUEADA, DN 50 MM (2"), INSTALADO EM RESERVAÇÃO PREDIAL DE ÁGUA - FORNECIMENTO E INSTALAÇÃO. AF_04/2024</t>
  </si>
  <si>
    <t xml:space="preserve"> 5.1.6 </t>
  </si>
  <si>
    <t xml:space="preserve"> JFES-ELE-085 </t>
  </si>
  <si>
    <t>BUCHA DE REDUÇÃO, EM FERRO GALVANIZADO, CONEXÃO ROSQUEADA,  (2" X 1 1/4") - FORNECIMENTO E INSTALAÇÃO. (ADAPTADA DE SINAPI 105169) -</t>
  </si>
  <si>
    <t xml:space="preserve"> 5.1.7 </t>
  </si>
  <si>
    <t xml:space="preserve"> 92660 </t>
  </si>
  <si>
    <t>LUVA, EM FERRO GALVANIZADO, CONEXÃO ROSQUEADA, DN 32 (1 1/4"), INSTALADO EM REDE DE ALIMENTAÇÃO PARA SPRINKLER - FORNECIMENTO E INSTALAÇÃO. AF_10/2020</t>
  </si>
  <si>
    <t xml:space="preserve"> 5.1.8 </t>
  </si>
  <si>
    <t xml:space="preserve"> 92662 </t>
  </si>
  <si>
    <t>LUVA, EM FERRO GALVANIZADO, CONEXÃO ROSQUEADA, DN 40 (1 1/2"), INSTALADO EM REDE DE ALIMENTAÇÃO PARA SPRINKLER - FORNECIMENTO E INSTALAÇÃO. AF_10/2020</t>
  </si>
  <si>
    <t xml:space="preserve"> 5.1.9 </t>
  </si>
  <si>
    <t xml:space="preserve"> 92664 </t>
  </si>
  <si>
    <t>LUVA, EM FERRO GALVANIZADO, CONEXÃO ROSQUEADA, DN 50 (2"), INSTALADO EM REDE DE ALIMENTAÇÃO PARA SPRINKLER - FORNECIMENTO E INSTALAÇÃO. AF_10/2020</t>
  </si>
  <si>
    <t xml:space="preserve"> 5.1.10 </t>
  </si>
  <si>
    <t xml:space="preserve"> 061946 </t>
  </si>
  <si>
    <t>ELETRODUTO FLEXIVEL SEALTUBE 1 1/4""</t>
  </si>
  <si>
    <t xml:space="preserve"> 5.1.11 </t>
  </si>
  <si>
    <t xml:space="preserve"> 061552 </t>
  </si>
  <si>
    <t>ELETRODUTO FLEXIVEL SEALTUBE 1.1/2""</t>
  </si>
  <si>
    <t xml:space="preserve"> 5.1.12 </t>
  </si>
  <si>
    <t xml:space="preserve"> JFES-ELE-086 </t>
  </si>
  <si>
    <t>BOX ALUMINIO RETO PARA ELETRODUTO 1 1/4" (ADAPTADA DE SBC 061874)</t>
  </si>
  <si>
    <t xml:space="preserve"> 5.1.13 </t>
  </si>
  <si>
    <t xml:space="preserve"> JFES-ELE-087 </t>
  </si>
  <si>
    <t>BOX ALUMINIO RETO PARA ELETRODUTO 1 1/2" (ADAPTADA DE SBC 061874)</t>
  </si>
  <si>
    <t xml:space="preserve"> 5.1.14 </t>
  </si>
  <si>
    <t xml:space="preserve"> 93009 </t>
  </si>
  <si>
    <t>ELETRODUTO RÍGIDO ROSCÁVEL, PVC, DN 60 MM (2"), PARA REDE ENTERRADA DE DISTRIBUIÇÃO DE ENERGIA ELÉTRICA - FORNECIMENTO E INSTALAÇÃO. AF_12/2021</t>
  </si>
  <si>
    <t xml:space="preserve"> 5.1.15 </t>
  </si>
  <si>
    <t xml:space="preserve"> 93008 </t>
  </si>
  <si>
    <t>ELETRODUTO RÍGIDO ROSCÁVEL, PVC, DN 50 MM (1 1/2"), PARA REDE ENTERRADA DE DISTRIBUIÇÃO DE ENERGIA ELÉTRICA - FORNECIMENTO E INSTALAÇÃO. AF_12/2021</t>
  </si>
  <si>
    <t xml:space="preserve"> 5.1.16 </t>
  </si>
  <si>
    <t xml:space="preserve"> 93018 </t>
  </si>
  <si>
    <t>CURVA 90 GRAUS PARA ELETRODUTO, PVC, ROSCÁVEL, DN 50 MM (1 1/2"), PARA REDE ENTERRADA DE DISTRIBUIÇÃO DE ENERGIA ELÉTRICA - FORNECIMENTO E INSTALAÇÃO. AF_12/2021</t>
  </si>
  <si>
    <t xml:space="preserve"> 5.1.17 </t>
  </si>
  <si>
    <t xml:space="preserve"> 93020 </t>
  </si>
  <si>
    <t>CURVA 90 GRAUS PARA ELETRODUTO, PVC, ROSCÁVEL, DN 60 MM (2"), PARA REDE ENTERRADA DE DISTRIBUIÇÃO DE ENERGIA ELÉTRICA - FORNECIMENTO E INSTALAÇÃO. AF_12/2021</t>
  </si>
  <si>
    <t xml:space="preserve"> 5.1.18 </t>
  </si>
  <si>
    <t xml:space="preserve"> 93013 </t>
  </si>
  <si>
    <t>LUVA PARA ELETRODUTO, PVC, ROSCÁVEL, DN 50 MM (1 1/2"), PARA REDE ENTERRADA DE DISTRIBUIÇÃO DE ENERGIA ELÉTRICA - FORNECIMENTO E INSTALAÇÃO. AF_12/2021</t>
  </si>
  <si>
    <t xml:space="preserve"> 5.1.19 </t>
  </si>
  <si>
    <t xml:space="preserve"> 93014 </t>
  </si>
  <si>
    <t>LUVA PARA ELETRODUTO, PVC, ROSCÁVEL, DN 60 MM (2"), PARA REDE ENTERRADA DE DISTRIBUIÇÃO DE ENERGIA ELÉTRICA - FORNECIMENTO E INSTALAÇÃO. AF_12/2021</t>
  </si>
  <si>
    <t xml:space="preserve"> 5.1.20 </t>
  </si>
  <si>
    <t xml:space="preserve"> JFES-ELE-088 </t>
  </si>
  <si>
    <t>NIPLE PARA ELETRODUTO, PVC, RÍGIDO ROSCÁVEL, DN 2" - FORNECIMENTO E INSTALAÇÃO. (ADAPTADA DE SINAPI 93014)</t>
  </si>
  <si>
    <t xml:space="preserve"> 5.1.21 </t>
  </si>
  <si>
    <t xml:space="preserve"> JFES-ELE-089 </t>
  </si>
  <si>
    <t>CONJUNTO BUCHA / ARRUELA ALUMINIO FUNDIDO PARA ELETRODUTO - DN 1 1/4" - FORNECIMENTO E INSTALAÇÃO (ADAPTADA DE SINAPI 84159)</t>
  </si>
  <si>
    <t xml:space="preserve"> 5.1.22 </t>
  </si>
  <si>
    <t xml:space="preserve"> JFES-ELE-090 </t>
  </si>
  <si>
    <t>CONJUNTO BUCHA / ARRUELA ALUMINIO FUNDIDO PARA ELETRODUTO - DN 1 1/2" - FORNECIMENTO E INSTALAÇÃO (ADAPTADA DE SINAPI 84159)</t>
  </si>
  <si>
    <t xml:space="preserve"> 5.1.23 </t>
  </si>
  <si>
    <t xml:space="preserve"> JFES-ELE-091 </t>
  </si>
  <si>
    <t>CONJUNTO BUCHA / ARRUELA ALUMINIO FUNDIDO PARA ELETRODUTO - DN 2" - FORNECIMENTO E INSTALAÇÃO (ADAPTADA DE SINAPI 84159)</t>
  </si>
  <si>
    <t xml:space="preserve"> 5.1.25 </t>
  </si>
  <si>
    <t xml:space="preserve"> 062533 </t>
  </si>
  <si>
    <t>ABRACADEIRA TIPO U - 1.1/2""</t>
  </si>
  <si>
    <t xml:space="preserve"> 5.1.26 </t>
  </si>
  <si>
    <t xml:space="preserve"> 062514 </t>
  </si>
  <si>
    <t>ABRACADEIRA TIPO UNHA - 2""</t>
  </si>
  <si>
    <t xml:space="preserve"> 5.2 </t>
  </si>
  <si>
    <t>ELETROCALHAS GALVANIZADAS</t>
  </si>
  <si>
    <t xml:space="preserve"> 5.2.1 </t>
  </si>
  <si>
    <t xml:space="preserve"> 059414 </t>
  </si>
  <si>
    <t>ELETROCALHA PERFURADA TIPO ""U"" 100x100 CHAPA 22 SEM TAMPA</t>
  </si>
  <si>
    <t xml:space="preserve"> 5.2.2 </t>
  </si>
  <si>
    <t xml:space="preserve"> 063150 </t>
  </si>
  <si>
    <t>TAMPA DE ENCAIXE PARA ELETROCALHA 150mm (3 METROS) CHAPA 24</t>
  </si>
  <si>
    <t xml:space="preserve"> 5.3 </t>
  </si>
  <si>
    <t>CONDULETES</t>
  </si>
  <si>
    <t xml:space="preserve"> 5.3.1 </t>
  </si>
  <si>
    <t xml:space="preserve"> 95791 </t>
  </si>
  <si>
    <t>CONDULETE DE ALUMÍNIO, TIPO LR, PARA ELETRODUTO DE AÇO GALVANIZADO DN 32 MM (1 1/4''), APARENTE - FORNECIMENTO E INSTALAÇÃO. AF_10/2022</t>
  </si>
  <si>
    <t xml:space="preserve"> 5.3.2 </t>
  </si>
  <si>
    <t>CONDULETE DE ALUMÍNIO, TIPO LL, PARA ELETRODUTO DE AÇO GALVANIZADO DN 32 MM (1 1/4</t>
  </si>
  <si>
    <t xml:space="preserve"> 5.3.3 </t>
  </si>
  <si>
    <t xml:space="preserve"> JFES-ELE-040 </t>
  </si>
  <si>
    <t>FORNECIMENTO E INSTALAÇÃO DE CONDULETE ALUMINIO TIPO C,  2" COM TAMPA</t>
  </si>
  <si>
    <t xml:space="preserve"> 5.3.4 </t>
  </si>
  <si>
    <t xml:space="preserve"> JFES-ELE-039 </t>
  </si>
  <si>
    <t>FORNECIMENTO E INSTALAÇÃO DE CONDULETE EM ALUMINIO, TIPO LL,  2" , COM TAMPA</t>
  </si>
  <si>
    <t xml:space="preserve"> 5.3.5 </t>
  </si>
  <si>
    <t xml:space="preserve"> JFES-ELE-092 </t>
  </si>
  <si>
    <t>FORNECIMENTO E INSTALAÇÃO DE CONDULETE ALUMINIO TIPO C,  1 1/4" COM TAMPA</t>
  </si>
  <si>
    <t xml:space="preserve"> 5.3.6 </t>
  </si>
  <si>
    <t xml:space="preserve"> JFES-ELE-093 </t>
  </si>
  <si>
    <t>FORNECIMENTO E INSTALAÇÃO DE CONDULETE EM ALUMINIO, TIPO LL,  1 1/2" , COM TAMPA</t>
  </si>
  <si>
    <t xml:space="preserve"> 5.3.7 </t>
  </si>
  <si>
    <t xml:space="preserve"> JFES-ELE-094 </t>
  </si>
  <si>
    <t>FORNECIMENTO E INSTALAÇÃO DE CONDULETE EM ALUMINIO, TIPO LR,  1 1/2" , COM TAMPA</t>
  </si>
  <si>
    <t xml:space="preserve"> 5.3.8 </t>
  </si>
  <si>
    <t xml:space="preserve"> JFES-ELE-095 </t>
  </si>
  <si>
    <t>FORNECIMENTO E INSTALAÇÃO DE CONDULETE EM ALUMINIO, TIPO T,  2" , COM TAMPA</t>
  </si>
  <si>
    <t xml:space="preserve"> 5.3.9 </t>
  </si>
  <si>
    <t xml:space="preserve"> JFES-ELE-096 </t>
  </si>
  <si>
    <t>FORNECIMENTO E INSTALAÇÃO DE CONDULETE EM ALUMINIO, TIPO LR,  2" , COM TAMPA</t>
  </si>
  <si>
    <t xml:space="preserve"> 5.3.10 </t>
  </si>
  <si>
    <t xml:space="preserve"> JFES-ELE-097 </t>
  </si>
  <si>
    <t>FORNECIMENTO E INSTALAÇÃO DE CONDULETE ALUMINIO TIPO C,  1 1/2" COM TAMPA</t>
  </si>
  <si>
    <t xml:space="preserve"> 5.4 </t>
  </si>
  <si>
    <t>QUADROS E DISJUNTORES</t>
  </si>
  <si>
    <t xml:space="preserve"> 5.4.1 </t>
  </si>
  <si>
    <t xml:space="preserve"> JFES-ELE-198 </t>
  </si>
  <si>
    <t>INTERRUPTOR TETRAPOLAR TIPO DR, CORRENTE NOMINAL DE 63A,  I RESIDUAL DE 100mA, CLASSE AC, Icc 10KA (mínimo) EM 380VCA, CURVA C - FORNECIMENTO E INSTALAÇÃO EM QUADRO EXISTENTE. (ADAPTADA DE SINAPI 93677)</t>
  </si>
  <si>
    <t xml:space="preserve"> 5.4.2 </t>
  </si>
  <si>
    <t xml:space="preserve"> JFES-ELE-199 </t>
  </si>
  <si>
    <t>INTERRUPTOR TETRAPOLAR TIPO DR, CORRENTE NOMINAL DE 40A,  I RESIDUAL DE 100mA, CLASSE AC, Icc 10KA (mínimo) EM 380VCA, CURVA C - FORNECIMENTO E INSTALAÇÃO EM QUADRO EXISTENTE. (ADAPTADA DE SINAPI 93677)</t>
  </si>
  <si>
    <t xml:space="preserve"> 5.4.3 </t>
  </si>
  <si>
    <t xml:space="preserve"> JFES-ELE-212 </t>
  </si>
  <si>
    <t>MONTAGEM MECÂNICA DE TRILHO DIN 35mm - ADAPTADA DE IOPES 152207</t>
  </si>
  <si>
    <t xml:space="preserve"> 5.4.4 </t>
  </si>
  <si>
    <t xml:space="preserve"> JFES-ELE-213 </t>
  </si>
  <si>
    <t>FORNECIMENTO E INSTALAÇÃO DE QUADRO ELÉTRICO PARA AR CONDICIONADO, SOBREPOSTO EM PAREDE, CONFORME PROJETO - QF-AC1 A QF-AC4 (ADAPTADA DE SINAPI 101878)</t>
  </si>
  <si>
    <t xml:space="preserve"> 5.5 </t>
  </si>
  <si>
    <t>CABOS, TERMINAIS E CONECTORES</t>
  </si>
  <si>
    <t xml:space="preserve"> 5.5.1 </t>
  </si>
  <si>
    <t xml:space="preserve"> JFES-ELE-211 </t>
  </si>
  <si>
    <t>FORNECIMENTO E INSTALAÇÃO DE CABO AFUMEX 450/750v 6mm2 - (ADAPTADA DE SINAPI 91931)</t>
  </si>
  <si>
    <t xml:space="preserve"> 5.5.2 </t>
  </si>
  <si>
    <t xml:space="preserve"> JFES-ELE-200 </t>
  </si>
  <si>
    <t>FORNECIMENTO E INSTALAÇÃO DE CABO AFUMEX 450/750V 10mm2 - (ADAPTADA DE SINAPI 91932)</t>
  </si>
  <si>
    <t xml:space="preserve"> 5.5.3 </t>
  </si>
  <si>
    <t xml:space="preserve"> JFES-ELE-201 </t>
  </si>
  <si>
    <t>FORNECIMENTO E INSTALAÇÃO DE CABO AFUMEX , ISOLAMENTO EPR,  90º 1KV, 10mm2 - (ADAPTADA DE SINAPI 91932)</t>
  </si>
  <si>
    <t xml:space="preserve"> 5.5.4 </t>
  </si>
  <si>
    <t xml:space="preserve"> JFES-ELE-202 </t>
  </si>
  <si>
    <t>FORNECIMENTO E INSTALAÇÃO DE CABO AFUMEX, ISOLAMENTO EPR, 90ºC, 1KV, 6mm2 - (ADAPTADA DE SINAPI 91931)</t>
  </si>
  <si>
    <t xml:space="preserve"> 5.5.5 </t>
  </si>
  <si>
    <t xml:space="preserve"> JFES-ELE-203 </t>
  </si>
  <si>
    <t>FORNECIMENTO E INSTALAÇÃO DE TERMINAL A COMPRESSAO EM COBRE PARA CABO 6mm2 (ADAPTADA DE SBC 061532)</t>
  </si>
  <si>
    <t xml:space="preserve"> 5.5.6 </t>
  </si>
  <si>
    <t xml:space="preserve"> JFES-ELE-204 </t>
  </si>
  <si>
    <t>FORNECIMENTO E INSTALAÇÃO DE TERMINAL A COMPRESSAO EM COBRE PARA CABO 10mm2 (ADAPTADA DE SBC 061532)</t>
  </si>
  <si>
    <t xml:space="preserve"> 5.5.7 </t>
  </si>
  <si>
    <t xml:space="preserve"> JFES-ELE-205 </t>
  </si>
  <si>
    <t>FORNECIMENTO E INSTALAÇÃO DE TERMINAL A COMPRESSAO EM COBRE PARA CABO 16mm2 (ADAPTADA DE SBC 061532)</t>
  </si>
  <si>
    <t xml:space="preserve"> 5.5.8 </t>
  </si>
  <si>
    <t xml:space="preserve"> JFES-ELE-206 </t>
  </si>
  <si>
    <t>FORNECIMENTO E INSTALAÇÃO DE TERMINAL A COMPRESSAO EM COBRE PARA CABO 25mm2 (ADAPTADA DE SBC 061532)</t>
  </si>
  <si>
    <t xml:space="preserve"> 5.5.9 </t>
  </si>
  <si>
    <t xml:space="preserve"> JFES-ELE-207 </t>
  </si>
  <si>
    <t>FORNECIMENTO E INSTALAÇÃO DE TERMINAL ISOLADO PINO AGULHA 6mm² (ADAPTADA DE SBC 061532)</t>
  </si>
  <si>
    <t xml:space="preserve"> 5.5.10 </t>
  </si>
  <si>
    <t xml:space="preserve"> JFES-ELE-208 </t>
  </si>
  <si>
    <t>FORNECIMENTO E INSTALAÇÃO DE TERMINAL ISOLADO PINO AGULHA 10mm² (ADAPTADA DE SBC 061532)</t>
  </si>
  <si>
    <t xml:space="preserve"> 5.5.11 </t>
  </si>
  <si>
    <t xml:space="preserve"> JFES-ELE-209 </t>
  </si>
  <si>
    <t>FORNECIMENTO E INSTALAÇÃO DE TERMINAL ISOLADO PINO AGULHA 25mm² (ADAPTADA DE SBC 061532)</t>
  </si>
  <si>
    <t xml:space="preserve"> 5.5.12 </t>
  </si>
  <si>
    <t xml:space="preserve"> JFES-ELE-210 </t>
  </si>
  <si>
    <t>IDENTIFICACAO DE CIRCUITOS (TRES ANILHAS) - ADAPTADA DE SBC 059436</t>
  </si>
  <si>
    <t xml:space="preserve"> 6 </t>
  </si>
  <si>
    <t>SERVIÇOS ADICIONAIS</t>
  </si>
  <si>
    <t xml:space="preserve"> 6.1 </t>
  </si>
  <si>
    <t xml:space="preserve"> JFES-SEDI-009 </t>
  </si>
  <si>
    <t>ABERTURA E FECHAMENTO DE RASGOS EM ALVENARIAS PARA PASSAGEM DE INSTALAÇÕES - ADAPTADA DE SBC 063005</t>
  </si>
  <si>
    <t xml:space="preserve"> 6.2 </t>
  </si>
  <si>
    <t xml:space="preserve"> JFES-SEDI-013 </t>
  </si>
  <si>
    <t>VEDACAO DE CONEXÃO ENTRE ELETRODUTO E CONDULETE COM SELANTE PU- ADAPTADA DE SBC 150616</t>
  </si>
  <si>
    <t>Total sem BDI</t>
  </si>
  <si>
    <t>Total do BDI</t>
  </si>
  <si>
    <t>Total Geral</t>
  </si>
  <si>
    <t>_______________________________________________________________
Débora Rangel Machado Sardinha
Núcleo de Obras e Manutenção</t>
  </si>
  <si>
    <t>Anexo2 - Planilha Orçamentária Estimativa</t>
  </si>
  <si>
    <t>JUSTIÇA FEDERAL DE PRIMEIRO GRAU                                                                                        Seção Judiciária do Espírito Santo</t>
  </si>
  <si>
    <t xml:space="preserve">ANEXO 3 - COMPOSIÇÃO DA TAXA DE BENEFÍCIOS E DESPESAS INDIRETA - BDI </t>
  </si>
  <si>
    <t>Em que:</t>
  </si>
  <si>
    <t>G = taxa representativa de Garantias;</t>
  </si>
  <si>
    <t>PV = Preço de Venda;</t>
  </si>
  <si>
    <t>AC = taxa representativa das despesas de rateio da Administração Central;</t>
  </si>
  <si>
    <t>DF = taxa representativa das Despesas Financeiras;</t>
  </si>
  <si>
    <t>CD = Custo Direto;</t>
  </si>
  <si>
    <t>S = taxa representativa de Seguros;</t>
  </si>
  <si>
    <t>L = taxa representativa do Lucro;</t>
  </si>
  <si>
    <t>BDI = Benefício e Despesas Indiretas (lucro e despesas indiretas);</t>
  </si>
  <si>
    <t>R = taxa representativa de Riscos;</t>
  </si>
  <si>
    <t>I = taxa representativa da incidência de Impostos.</t>
  </si>
  <si>
    <t>NOTA: A fórmula adotada para o cálculo do BDI é a desenvolvido pelo Tribunal de Contas da União - TCU, apresentado no âmbito do acórdão TC 2622/2013.</t>
  </si>
  <si>
    <t>PERCENTUAIS DOS COMPONENTES DO BDI SUGERIDOS PELO TCU</t>
  </si>
  <si>
    <t>DESCRIÇÃO</t>
  </si>
  <si>
    <t>1º QUARTIL</t>
  </si>
  <si>
    <t>3º QUARTIL</t>
  </si>
  <si>
    <t>MÉDIO</t>
  </si>
  <si>
    <t>ADOTADO</t>
  </si>
  <si>
    <t>ADMINISTRAÇÃO CENTRAL - LUCRO</t>
  </si>
  <si>
    <t>A. Central</t>
  </si>
  <si>
    <t>Lucro</t>
  </si>
  <si>
    <t xml:space="preserve">CONSTRUÇÃO DE EDIFÍCIOS </t>
  </si>
  <si>
    <t>DESPESAS FINANCEIRAS</t>
  </si>
  <si>
    <t>SEGURO + GARANTIAS</t>
  </si>
  <si>
    <t>RISCOS</t>
  </si>
  <si>
    <t>PERCENTUAL TOTAL DOS TRIBUTOS:</t>
  </si>
  <si>
    <t>ISS</t>
  </si>
  <si>
    <t>PIS</t>
  </si>
  <si>
    <t>CONFINS</t>
  </si>
  <si>
    <r>
      <t xml:space="preserve">PERCENTUAL DE BDI CALCULADO </t>
    </r>
    <r>
      <rPr>
        <sz val="20"/>
        <color theme="3"/>
        <rFont val="Calibri"/>
        <family val="2"/>
      </rPr>
      <t>=&gt;</t>
    </r>
  </si>
  <si>
    <t>RESUMO</t>
  </si>
  <si>
    <t>DESCRIÇÃO DOS ITENS</t>
  </si>
  <si>
    <t>SG = taxa representativa de Seguros + Garantias</t>
  </si>
  <si>
    <t xml:space="preserve">FÓRMULA:  BDI = (((1+AC+SG+R) X (1+DF) X (1+L)) / (1-I))-1 </t>
  </si>
  <si>
    <t>Observações:</t>
  </si>
  <si>
    <r>
      <t xml:space="preserve">1 -  Os percentuais de PIS e COFINS adotados referem-se a pessoas jurídcas sujeitas ao </t>
    </r>
    <r>
      <rPr>
        <b/>
        <sz val="10"/>
        <rFont val="Arial"/>
        <family val="2"/>
      </rPr>
      <t>regime de incidência cumulativa</t>
    </r>
    <r>
      <rPr>
        <sz val="10"/>
        <rFont val="Arial"/>
        <family val="2"/>
      </rPr>
      <t>. Eventuais ajustes devem ser feitos pelos lictantes de acordo com sua situação tributária.</t>
    </r>
  </si>
  <si>
    <t>2 - Percentual do ISS -  ISS é imposto de competência municipal, consoante art. 156, inciso III, da Constituição Federal. Foi considerada a redução de 20% na base de cálculo, conforme Art.19 da Lei municipal nº 6075/2003 (Vitória/ES). Portanto, considera-se que os materiais correspondem à 20% do valor da contratação.  Logo, o percentual de ISS a ser adotado será de 80% de 5%, que é igual a 4%.</t>
  </si>
  <si>
    <t xml:space="preserve">3 - Para alterar os percentuais adotados para a composição de BDI, utllizar as células de cor </t>
  </si>
  <si>
    <t>4 - Alterar o nome e o CREA/CAU do autor da planilha.</t>
  </si>
  <si>
    <t>AUTOR DA PLANILHA REFERENCIAL DE BDI</t>
  </si>
  <si>
    <t>ENG. CIVIL DÉBORA RANGEL MACHADO SARDINHA</t>
  </si>
  <si>
    <t>CREA Nº 5.488D/ES</t>
  </si>
  <si>
    <t>Composições Analíticas com Preço Unitário</t>
  </si>
  <si>
    <t>Aneo 4 - Composições Analíticas com Preço Unitário</t>
  </si>
  <si>
    <t>Tipo</t>
  </si>
  <si>
    <t>Composição</t>
  </si>
  <si>
    <t>INES - INSTALAÇÕES ESPECIAIS</t>
  </si>
  <si>
    <t>Insumo</t>
  </si>
  <si>
    <t xml:space="preserve"> JFES-INS-AC-001 </t>
  </si>
  <si>
    <t>Unidade Evaporadora do tipo Piso Teto de 2,0 HP - 220V/1ph - Controle remoto e receptor de sinais não incluso - Família Set Free - Modelo RPC2,0FSN3B5 HITACHI</t>
  </si>
  <si>
    <t>Material</t>
  </si>
  <si>
    <t>MO sem LS =&gt;</t>
  </si>
  <si>
    <t>LS =&gt;</t>
  </si>
  <si>
    <t>MO com LS =&gt;</t>
  </si>
  <si>
    <t>Valor do BDI =&gt;</t>
  </si>
  <si>
    <t>Valor com BDI =&gt;</t>
  </si>
  <si>
    <t xml:space="preserve"> JFES-INS-AC-002 </t>
  </si>
  <si>
    <t>Unidade Evaporadora do tipo Piso Teto de 2,5 HP - 220V/1ph - Controle remoto e receptor de sinais não incluso - Família Set Free - Modelo RPC2,5FSN3B5 - HITACHI</t>
  </si>
  <si>
    <t xml:space="preserve"> JFES-INS-AC-003 </t>
  </si>
  <si>
    <t>Unidade Evaporadora do tipo Piso Teto de 4,0 HP - 220V/1ph - Controle remoto e receptor de sinais não incluso - Família Set Free - Modelo RPC4,0FSN3B5 HITACHI</t>
  </si>
  <si>
    <t xml:space="preserve"> JFES-INS-AC-004 </t>
  </si>
  <si>
    <t>Unidade Condensadora de 12,0HP - Cooling Only - Condensação a Ar - 380V/3ph - Modular com Proteção a Corrosão - Família New Set Free Sigma B1 - Modelo RAS12FSNCR7B1 HITACHI</t>
  </si>
  <si>
    <t xml:space="preserve"> JFES-INS-AC-005 </t>
  </si>
  <si>
    <t>Unidade Condensadora de 16,0HP - Cooling Only - Condensação a Ar - 380V/3ph - Modular com Proteção a Corrosão - Família New Set Free Sigma B1 - Modelo RAS16FSNCR7B1 HITACHI</t>
  </si>
  <si>
    <t xml:space="preserve"> JFES-INS-AC-006 </t>
  </si>
  <si>
    <t>Unidade Condensadora de 20,0HP - Cooling Only - Condensação a Ar - 380V/3ph - Modular com Proteção a Corrosão - Família New Set Free Sigma B1 - Modelo RAS20FSNCR7B1 HITACHI</t>
  </si>
  <si>
    <t xml:space="preserve"> JFES-INS-AC-007 </t>
  </si>
  <si>
    <t>Unidade Condensadora de 18,0HP - Cooling Only - Condensação a Ar - 380V/3ph - Modular com Proteção a Corrosão - Família New Set Free Sigma B1 - Modelo RAS18FSNCR7B1 HITACHI</t>
  </si>
  <si>
    <t xml:space="preserve"> JFES-INS-AC-008 </t>
  </si>
  <si>
    <t>Multikit - R410A - line branch E302SNB2 HITACHI</t>
  </si>
  <si>
    <t xml:space="preserve"> JFES-INS-AC-010 </t>
  </si>
  <si>
    <t>Controladora CSNET HITACHI</t>
  </si>
  <si>
    <t>Composição Auxiliar</t>
  </si>
  <si>
    <t xml:space="preserve"> 88250 </t>
  </si>
  <si>
    <t>AUXILIAR DE MECÂNICO COM ENCARGOS COMPLEMENTARES</t>
  </si>
  <si>
    <t>SEDI - SERVIÇOS DIVERSOS</t>
  </si>
  <si>
    <t>H</t>
  </si>
  <si>
    <t xml:space="preserve"> 100308 </t>
  </si>
  <si>
    <t>MECÂNICO DE REFRIGERAÇÃO COM ENCARGOS COMPLEMENTARES</t>
  </si>
  <si>
    <t xml:space="preserve"> 00037459 </t>
  </si>
  <si>
    <t>MANGUEIRA CRISTAL, LISA, PVC TRANSPARENTE, 3/4" X 2 MM</t>
  </si>
  <si>
    <t xml:space="preserve"> 028055 </t>
  </si>
  <si>
    <t>ARRUELA ACO 3/8" x 1/2"</t>
  </si>
  <si>
    <t xml:space="preserve"> 00004342 </t>
  </si>
  <si>
    <t>PORCA ZINCADA, SEXTAVADA, DIAMETRO 3/8"</t>
  </si>
  <si>
    <t xml:space="preserve"> 00011963 </t>
  </si>
  <si>
    <t>PARAFUSO DE ACO ZINCADO, TIPO CHUMBADOR PARABOLT, DIAMETRO 1/2", COMPRIMENTO 75 MM</t>
  </si>
  <si>
    <t xml:space="preserve"> 203033 </t>
  </si>
  <si>
    <t>AMORTECEDOR DE VIBRACAO (CALCO) BORRACHA/NEOPRENE, G 1500KG VIBRA STOP</t>
  </si>
  <si>
    <t xml:space="preserve"> 88255 </t>
  </si>
  <si>
    <t>AUXILIAR TÉCNICO DE ENGENHARIA COM ENCARGOS COMPLEMENTARES</t>
  </si>
  <si>
    <t xml:space="preserve"> 004817 </t>
  </si>
  <si>
    <t>GAS REFRIGERANTE R 410</t>
  </si>
  <si>
    <t>KG</t>
  </si>
  <si>
    <t xml:space="preserve"> JFES-INS-AC-011 </t>
  </si>
  <si>
    <t>VÁLVULA GBC 3/8" DANFOSS</t>
  </si>
  <si>
    <t xml:space="preserve"> 00000001 </t>
  </si>
  <si>
    <t>ACETILENO (RECARGA DE GAS ACETILENO PARA CILINDRO DE CONJUNTO OXICORTE GRANDE) NAO INCLUI TROCA/MANUTENCAO DO CILINDRO</t>
  </si>
  <si>
    <t xml:space="preserve"> 00000002 </t>
  </si>
  <si>
    <t>OXIGENIO, RECARGA PARA CILINDRO DE CONJUNTO OXICORTE GRANDE</t>
  </si>
  <si>
    <t>m³</t>
  </si>
  <si>
    <t xml:space="preserve"> JFES-INS-AC-012 </t>
  </si>
  <si>
    <t>VÁLVULA GBC 5/8" DANFOSS</t>
  </si>
  <si>
    <t xml:space="preserve"> JFES-INS-AC-013 </t>
  </si>
  <si>
    <t>SUPORTE FIXADOR TERMO ISOLANTE, REFERÊNCIA LCFIX,  DIÂMETRO 9,53mm (3/8")</t>
  </si>
  <si>
    <t xml:space="preserve"> JFES-INS-AC-014 </t>
  </si>
  <si>
    <t>SUPORTE FIXADOR TERMO ISOLANTE, REFERÊNCIA LCFIX,  DIÂMETRO12,7mm (1/2")</t>
  </si>
  <si>
    <t xml:space="preserve"> JFES-INS-AC-015 </t>
  </si>
  <si>
    <t>SUPORTE FIXADOR TERMOISOLANTE REFERÊNCIA LCFIX - DIÂMETRO 15,88MM (5/8")</t>
  </si>
  <si>
    <t xml:space="preserve"> JFES-INS-AC-016 </t>
  </si>
  <si>
    <t>SUPORTE FIXADOR TERMOISOLANTE REFERÊNCIA LCFIX - DIÂMETRO 22,2 MM ( 7/8")</t>
  </si>
  <si>
    <t xml:space="preserve"> JFES-INS-AC-017 </t>
  </si>
  <si>
    <t>SUPORTE FIXADOR TERMOISOLANTE REFERÊNCIA LCFIX - DIÂMETRO 28,58 MM ( 1 1/8")</t>
  </si>
  <si>
    <t xml:space="preserve"> JFES-INS-AC-018 </t>
  </si>
  <si>
    <t>SUPORTE FIXADOR TERMOISOLANTE REFERÊNCIA LCFIX - DIÂMETRO 31,75 MM (1 1/4")</t>
  </si>
  <si>
    <t xml:space="preserve"> JFES-INS-AC-045 </t>
  </si>
  <si>
    <t>SUPORTE FIXADOR TERMOISOLANTE REFERÊNCIA LCFIX - DIÂMETRO 25,4MM (1")</t>
  </si>
  <si>
    <t xml:space="preserve"> JFES-INS-AC-046 </t>
  </si>
  <si>
    <t>SUPORTE FIXADOR TERMOISOLANTE REFERÊNCIA LCFIX - DIÂMETRO 19,05MM (3/4")</t>
  </si>
  <si>
    <t>INEL - INSTALAÇÃO ELÉTRICA/ELETRIFICAÇÃO E ILUMINAÇÃO EXTERNA</t>
  </si>
  <si>
    <t xml:space="preserve"> 88264 </t>
  </si>
  <si>
    <t>ELETRICISTA COM ENCARGOS COMPLEMENTARES</t>
  </si>
  <si>
    <t xml:space="preserve"> 88247 </t>
  </si>
  <si>
    <t>AUXILIAR DE ELETRICISTA COM ENCARGOS COMPLEMENTARES</t>
  </si>
  <si>
    <t xml:space="preserve"> 026675 </t>
  </si>
  <si>
    <t>PARAFUSO COM BUCHA S8</t>
  </si>
  <si>
    <t xml:space="preserve"> 048149 </t>
  </si>
  <si>
    <t>MAO FRANCESA REFORCADA P/ ELETROCALHA 400MM</t>
  </si>
  <si>
    <t xml:space="preserve"> JFES-INS-AC-047 </t>
  </si>
  <si>
    <t>GÁS NITROGÊNIO - RECARGA</t>
  </si>
  <si>
    <t>M³</t>
  </si>
  <si>
    <t>Mão de Obra</t>
  </si>
  <si>
    <t>TRAN - TRANSPORTES, CARGAS E DESCARGAS</t>
  </si>
  <si>
    <t xml:space="preserve"> JFES-INS-LOC-003 </t>
  </si>
  <si>
    <t>LOCAÇÃO DIÁRIA DE CAMINHÃO EQUIPADO COM GUINDASTE TRUCK CRANE, CAPACIDADE mín 80T INCLUSIVE PLATAFORMA FIXA, DESLOCAMENTO E OPERADOR HABILITADO</t>
  </si>
  <si>
    <t>Aluguel</t>
  </si>
  <si>
    <t>DIA</t>
  </si>
  <si>
    <t xml:space="preserve"> JFES-INS-LOC-004 </t>
  </si>
  <si>
    <t>LOCAÇÃO DIÁRIA DE CAMINHÃO EQUIPADO COM GUINDASTE TRUCK CRANE, CAPACIDADE 75T INCLUSIVE PLATAFORMA FIXA, DESLOCAMENTO E OPERADOR HABILITADO</t>
  </si>
  <si>
    <t xml:space="preserve"> JFES-INS-LOC-005 </t>
  </si>
  <si>
    <t>LOCAÇÃO DIÁRIA DE CAMINHÃO EQUIPADO COM GUINDASTE TRUCK CRANE, CAPACIDADE 30T INCLUSIVE PLATAFORMA FIXA, DESLOCAMENTO E OPERADOR HABILITADO</t>
  </si>
  <si>
    <t xml:space="preserve"> 88278 </t>
  </si>
  <si>
    <t>MONTADOR DE ESTRUTURA METÁLICA COM ENCARGOS COMPLEMENTARES</t>
  </si>
  <si>
    <t xml:space="preserve"> JFES-INS-LOC-001 </t>
  </si>
  <si>
    <t>LOCAÇÃO DIÁRIA DE TALHA MANUAL CAPACIDADE 500 kg</t>
  </si>
  <si>
    <t>UNIDADE</t>
  </si>
  <si>
    <t xml:space="preserve"> JFES-INS-LOC-002 </t>
  </si>
  <si>
    <t>LOCAÇÃO DÁRIA DE TROLE MANUAL CAPACIDADE 500 kg</t>
  </si>
  <si>
    <t xml:space="preserve"> 88243 </t>
  </si>
  <si>
    <t>AJUDANTE ESPECIALIZADO COM ENCARGOS COMPLEMENTARES</t>
  </si>
  <si>
    <t xml:space="preserve"> 003144 </t>
  </si>
  <si>
    <t xml:space="preserve"> 003549 </t>
  </si>
  <si>
    <t>TIRANTE ACO 3/8" x 1,00m</t>
  </si>
  <si>
    <t xml:space="preserve"> 002380 </t>
  </si>
  <si>
    <t>CHUMBADOR 3/8" x 2.1/2" + PARAFUSO CBA/CB/CBT ZINCADO</t>
  </si>
  <si>
    <t xml:space="preserve"> 002375 </t>
  </si>
  <si>
    <t>CHUMBADOR CB 3/8"x2.1/2"+ PARAFUSO</t>
  </si>
  <si>
    <t xml:space="preserve"> 00039028 </t>
  </si>
  <si>
    <t>PERFILADO PERFURADO SIMPLES 38 X 38 MM, CHAPA 22</t>
  </si>
  <si>
    <t xml:space="preserve"> 00011051 </t>
  </si>
  <si>
    <t>CHAPA DE ACO GALVANIZADA BITOLA GSG 26, E = 0,50 MM (4,00 KG/M2)</t>
  </si>
  <si>
    <t xml:space="preserve"> 005073 </t>
  </si>
  <si>
    <t>ELETRODUTO GALVANIZADO (PESADO) NBR 5598 32mm 1.1/4"</t>
  </si>
  <si>
    <t xml:space="preserve"> 005219 </t>
  </si>
  <si>
    <t>ELETRODUTO GALVANIZADO (PESADO) NBR 5598 40mm 1.1/2"</t>
  </si>
  <si>
    <t xml:space="preserve"> 001035 </t>
  </si>
  <si>
    <t>ELETRODUTO GALVANIZADO (PESADO) NBR 5598 65mm 2.1/2"</t>
  </si>
  <si>
    <t>INSTALACOES HIDRAULICAS - AGUA</t>
  </si>
  <si>
    <t xml:space="preserve"> 88248 </t>
  </si>
  <si>
    <t>AUXILIAR DE ENCANADOR OU BOMBEIRO HIDRÁULICO COM ENCARGOS COMPLEMENTARES</t>
  </si>
  <si>
    <t xml:space="preserve"> 88267 </t>
  </si>
  <si>
    <t>ENCANADOR OU BOMBEIRO HIDRÁULICO COM ENCARGOS COMPLEMENTARES</t>
  </si>
  <si>
    <t xml:space="preserve"> 004636 </t>
  </si>
  <si>
    <t>FITA TEFLON VEDA ROSCA 18mm x 25m</t>
  </si>
  <si>
    <t xml:space="preserve"> 041106 </t>
  </si>
  <si>
    <t>CURVA 90 GALVANIZADA COM ROSCA BSP MACHO 2"</t>
  </si>
  <si>
    <t>INHI - INSTALAÇÕES HIDROS SANITÁRIAS</t>
  </si>
  <si>
    <t xml:space="preserve"> 00001818 </t>
  </si>
  <si>
    <t>CURVA 45 GRAUS DE FERRO GALVANIZADO, COM ROSCA BSP FEMEA, DE 2"</t>
  </si>
  <si>
    <t xml:space="preserve"> 00003148 </t>
  </si>
  <si>
    <t>FITA VEDA ROSCA EM ROLOS DE 18 MM X 50 M (L X C)</t>
  </si>
  <si>
    <t xml:space="preserve"> 00007307 </t>
  </si>
  <si>
    <t>FUNDO ANTICORROSIVO PARA METAIS FERROSOS (ZARCAO)</t>
  </si>
  <si>
    <t>L</t>
  </si>
  <si>
    <t xml:space="preserve"> 00000780 </t>
  </si>
  <si>
    <t>BUCHA DE REDUCAO DE FERRO GALVANIZADO, COM ROSCA BSP, DE 3" X 2 1/2"</t>
  </si>
  <si>
    <t xml:space="preserve"> 00003911 </t>
  </si>
  <si>
    <t>LUVA DE FERRO GALVANIZADO, COM ROSCA BSP, DE 1 1/4"</t>
  </si>
  <si>
    <t xml:space="preserve"> 00003939 </t>
  </si>
  <si>
    <t>LUVA DE FERRO GALVANIZADO, COM ROSCA BSP, DE 1 1/2"</t>
  </si>
  <si>
    <t xml:space="preserve"> 00003912 </t>
  </si>
  <si>
    <t>LUVA DE FERRO GALVANIZADO, COM ROSCA BSP, DE 2"</t>
  </si>
  <si>
    <t>INSTALACOES ELETRICAS - ELETRODUTOS</t>
  </si>
  <si>
    <t xml:space="preserve"> 085233 </t>
  </si>
  <si>
    <t>ELETRODUTO FLEXIVEL SEALTUBE 1.1/4"</t>
  </si>
  <si>
    <t xml:space="preserve"> 087017 </t>
  </si>
  <si>
    <t>ELETRODUTO FLEXIVEL SEALTUBE 1.1/2"</t>
  </si>
  <si>
    <t xml:space="preserve"> 00002526 </t>
  </si>
  <si>
    <t>CONECTOR RETO DE ALUMINIO PARA ELETRODUTO DE 1 1/4", PARA ADAPTAR ENTRADA DE ELETRODUTO METALICO FLEXIVEL EM QUADROS</t>
  </si>
  <si>
    <t xml:space="preserve"> 00002527 </t>
  </si>
  <si>
    <t>CONECTOR RETO DE ALUMINIO PARA ELETRODUTO DE 1 1/2", PARA ADAPTAR ENTRADA DE ELETRODUTO METALICO FLEXIVEL EM QUADROS</t>
  </si>
  <si>
    <t xml:space="preserve"> 00002681 </t>
  </si>
  <si>
    <t>ELETRODUTO DE PVC RIGIDO ROSCAVEL DE 2 ", SEM LUVA</t>
  </si>
  <si>
    <t xml:space="preserve"> 00002680 </t>
  </si>
  <si>
    <t>ELETRODUTO DE PVC RIGIDO ROSCAVEL DE 1 1/2 ", SEM LUVA</t>
  </si>
  <si>
    <t xml:space="preserve"> 00001875 </t>
  </si>
  <si>
    <t>CURVA 90 GRAUS, LONGA, DE PVC RIGIDO ROSCAVEL, DE 1 1/2", PARA ELETRODUTO</t>
  </si>
  <si>
    <t xml:space="preserve"> 00001876 </t>
  </si>
  <si>
    <t>CURVA 90 GRAUS, LONGA, DE PVC RIGIDO ROSCAVEL, DE 2", PARA ELETRODUTO</t>
  </si>
  <si>
    <t xml:space="preserve"> 00001893 </t>
  </si>
  <si>
    <t>LUVA EM PVC RIGIDO ROSCAVEL, DE 1 1/2", PARA ELETRODUTO</t>
  </si>
  <si>
    <t xml:space="preserve"> 00001894 </t>
  </si>
  <si>
    <t>LUVA EM PVC RIGIDO ROSCAVEL, DE 2", PARA ELETRODUTO</t>
  </si>
  <si>
    <t xml:space="preserve"> 005719 </t>
  </si>
  <si>
    <t>NIPLE PVC ROSCA 2"</t>
  </si>
  <si>
    <t xml:space="preserve"> 00039177 </t>
  </si>
  <si>
    <t>BUCHA EM ALUMINIO, COM ROSCA, DE 1 1/4", PARA ELETRODUTO</t>
  </si>
  <si>
    <t xml:space="preserve"> 00039211 </t>
  </si>
  <si>
    <t>ARRUELA EM ALUMINIO, COM ROSCA, DE  1 1/4", PARA ELETRODUTO</t>
  </si>
  <si>
    <t xml:space="preserve"> 00039212 </t>
  </si>
  <si>
    <t>ARRUELA EM ALUMINIO, COM ROSCA, DE 1 1/2", PARA ELETRODUTO</t>
  </si>
  <si>
    <t xml:space="preserve"> 00039178 </t>
  </si>
  <si>
    <t>BUCHA EM ALUMINIO, COM ROSCA, DE  1 1/2", PARA ELETRODUTO</t>
  </si>
  <si>
    <t xml:space="preserve"> 00039213 </t>
  </si>
  <si>
    <t>ARRUELA EM ALUMINIO, COM ROSCA, DE 2", PARA ELETRODUTO</t>
  </si>
  <si>
    <t xml:space="preserve"> 00039179 </t>
  </si>
  <si>
    <t>BUCHA EM ALUMINIO, COM ROSCA, DE 2", PARA ELETRODUTO</t>
  </si>
  <si>
    <t>INSTALACOES ELETRICAS - DUTOS E TOMADAS</t>
  </si>
  <si>
    <t xml:space="preserve"> 007801 </t>
  </si>
  <si>
    <t>ABRACADEIRA ACO PARA ELETRODUTO TIPO "U" SIMPLES 1.1/2"</t>
  </si>
  <si>
    <t xml:space="preserve"> 049207 </t>
  </si>
  <si>
    <t>ABRACADEIRA TIPO UNHA 2"</t>
  </si>
  <si>
    <t>INSTALACOES DE TELEFONE-LOGICA-CFTV-CATV</t>
  </si>
  <si>
    <t xml:space="preserve"> 000703 </t>
  </si>
  <si>
    <t>ELETROCALHA PERFURADA TIPO "U" 100x100mm CHAPA 22 NBR6323</t>
  </si>
  <si>
    <t>INSTALACOES ELETRICAS - LEITOS E CABOS</t>
  </si>
  <si>
    <t xml:space="preserve"> 035750 </t>
  </si>
  <si>
    <t>ELETROCALHA - TAMPA DE ENCAIXE PARA ELETROCALHA 150mm CHAPA 24</t>
  </si>
  <si>
    <t xml:space="preserve"> 00002588 </t>
  </si>
  <si>
    <t>CONDULETE DE ALUMINIO TIPO LR, PARA ELETRODUTO ROSCAVEL DE 1 1/4", COM TAMPA CEGA</t>
  </si>
  <si>
    <t xml:space="preserve"> 00011950 </t>
  </si>
  <si>
    <t>BUCHA DE NYLON SEM ABA S6, COM PARAFUSO DE 4,20 X 40 MM EM ACO ZINCADO COM ROSCA SOBERBA, CABECA CHATA E FENDA PHILLIPS</t>
  </si>
  <si>
    <t xml:space="preserve"> JFES-INS-ELE-111 </t>
  </si>
  <si>
    <t>Condulete em alumínio, sem rosca TIPO C, 2", com tampa de vedação. REF WETZEL.</t>
  </si>
  <si>
    <t xml:space="preserve"> 00002571 </t>
  </si>
  <si>
    <t>CONDULETE DE ALUMINIO TIPO LR, PARA ELETRODUTO ROSCAVEL DE 2", COM TAMPA CEGA</t>
  </si>
  <si>
    <t xml:space="preserve"> JFES-INS-ELE-123 </t>
  </si>
  <si>
    <t>Condulete em alumínio, sem rosca TIPO C, 1.1/4", com tampa de vedação. REF WETZEL</t>
  </si>
  <si>
    <t xml:space="preserve"> 00002587 </t>
  </si>
  <si>
    <t>CONDULETE DE ALUMINIO TIPO LR, PARA ELETRODUTO ROSCAVEL DE 1 1/2", COM TAMPA CEGA</t>
  </si>
  <si>
    <t xml:space="preserve"> 00002577 </t>
  </si>
  <si>
    <t>CONDULETE DE ALUMINIO TIPO T, PARA ELETRODUTO ROSCAVEL DE 2", COM TAMPA CEGA</t>
  </si>
  <si>
    <t xml:space="preserve"> 00002589 </t>
  </si>
  <si>
    <t>CONDULETE DE ALUMINIO TIPO E, PARA ELETRODUTO ROSCAVEL DE 1 1/2", COM TAMPA CEGA</t>
  </si>
  <si>
    <t xml:space="preserve"> 00001574 </t>
  </si>
  <si>
    <t>TERMINAL A COMPRESSAO EM COBRE ESTANHADO PARA CABO 10 MM2, 1 FURO E 1 COMPRESSAO, PARA PARAFUSO DE FIXACAO M6</t>
  </si>
  <si>
    <t xml:space="preserve"> JFES-INS-ELE-114 </t>
  </si>
  <si>
    <t xml:space="preserve">INTERRUPTOR TETRAPOLAR TIPO DR, CORRENTE NOMINAL DE 63A,  I RESIDUAL DE 100mA, CLASSE AC, Icc 10KA (mínimo) EM 380VCA, CURVA C </t>
  </si>
  <si>
    <t xml:space="preserve"> JFES-INS-ELE-115 </t>
  </si>
  <si>
    <t xml:space="preserve">INTERRUPTOR TETRAPOLAR TIPO DR, CORRENTE NOMINAL DE 40A,  I RESIDUAL DE 100mA, CLASSE AC, Icc 10KA (mínimo) EM 380VCA, CURVA C </t>
  </si>
  <si>
    <t xml:space="preserve"> JFES-INS-ELE-108 </t>
  </si>
  <si>
    <t>TRILHO DIN  EM AÇO PERFURADO 35mm</t>
  </si>
  <si>
    <t xml:space="preserve"> JFES-INS-ELE-116 </t>
  </si>
  <si>
    <t>QUADRO ELÉTRICO PARA AR CONDICIONADO, CONFORME PROJETO - QF-AC1 A QF-AC4</t>
  </si>
  <si>
    <t xml:space="preserve"> 00021127 </t>
  </si>
  <si>
    <t>FITA ISOLANTE ADESIVA ANTICHAMA, USO ATE 750 V, EM ROLO DE 19 MM X 5 M</t>
  </si>
  <si>
    <t xml:space="preserve"> 043054 </t>
  </si>
  <si>
    <t>CABO AFUMEX 450/750V 6mm2</t>
  </si>
  <si>
    <t xml:space="preserve"> JFES-INS-ELE-102 </t>
  </si>
  <si>
    <t>CABO DE COBRE TÊMPERA MOLE, FLEXÍVEL, 10mm², ENCORDOAMENTO CLASSE 4, COM CAPA ISOLANTE ANTICHAMA PARA 750V, DO TIPO QUE NÃO EMITE GASES HALOGENADOS</t>
  </si>
  <si>
    <t xml:space="preserve"> JFES-INS-ELE-103 </t>
  </si>
  <si>
    <t>CABO DE COBRE TÊMPERA MOLE, FLEXÍVEL, 10,0mm², ECORDOAMENTO CLASSE 4, COM ISOLAMENTO DO RIPO EPR 90°C, 1.000V, ANTICHAMA, DO TIPO DOTIPO QUE NÃO EMITE GASES HAOGENADOS</t>
  </si>
  <si>
    <t xml:space="preserve"> JFES-INS-ELE-118 </t>
  </si>
  <si>
    <t>CABO DE COBRE TEMPERA MOLE, FLEXÍVEL, 6mm², ENCORDOAMENTO CLASSE 4, COM CAPA ISOLAMENTO DO TIPO EPR 90° 1000V, ANTICHAMA  DO TIPO QUE NÃO EMITE GASES HALOAGENADOS. MARCA REF. PRYSMIAN - AFUMEX</t>
  </si>
  <si>
    <t xml:space="preserve"> 00001573 </t>
  </si>
  <si>
    <t>TERMINAL A COMPRESSAO EM COBRE ESTANHADO PARA CABO 6 MM2, 1 FURO E 1 COMPRESSAO, PARA PARAFUSO DE FIXACAO M6</t>
  </si>
  <si>
    <t xml:space="preserve"> 00001575 </t>
  </si>
  <si>
    <t>TERMINAL A COMPRESSAO EM COBRE ESTANHADO PARA CABO 16 MM2, 1 FURO E 1 COMPRESSAO, PARA PARAFUSO DE FIXACAO M6</t>
  </si>
  <si>
    <t xml:space="preserve"> 00001576 </t>
  </si>
  <si>
    <t>TERMINAL A COMPRESSAO EM COBRE ESTANHADO PARA CABO 25 MM2, 1 FURO E 1 COMPRESSAO, PARA PARAFUSO DE FIXACAO M8</t>
  </si>
  <si>
    <t xml:space="preserve"> JFES-INS-ELE-105 </t>
  </si>
  <si>
    <t>TERMINAL ISOLADO PINO AGULHA 6mm²</t>
  </si>
  <si>
    <t xml:space="preserve"> JFES-INS-ELE-106 </t>
  </si>
  <si>
    <t>TERMINAL ISOLADO PINO AGULHA 10mm²</t>
  </si>
  <si>
    <t xml:space="preserve"> JFES-INS-ELE-107 </t>
  </si>
  <si>
    <t>TERMINAL ISOLADO PINO AGULHA 25mm²</t>
  </si>
  <si>
    <t xml:space="preserve"> 030945 </t>
  </si>
  <si>
    <t>ANILHA DE IDENTIFICACAO PARA CABOS DE 0 A 9 (KIT 100 PECAS)</t>
  </si>
  <si>
    <t xml:space="preserve"> 88316 </t>
  </si>
  <si>
    <t>SERVENTE COM ENCARGOS COMPLEMENTARES</t>
  </si>
  <si>
    <t xml:space="preserve"> 000100 </t>
  </si>
  <si>
    <t>AREIA GROSSA LAVADA</t>
  </si>
  <si>
    <t xml:space="preserve"> 00013284 </t>
  </si>
  <si>
    <t>CIMENTO PORTLAND DE ALTO FORNO (AF) CP III-40</t>
  </si>
  <si>
    <t xml:space="preserve"> 00000142 </t>
  </si>
  <si>
    <t>SELANTE ELASTICO MONOCOMPONENTE A BASE DE POLIURETANO (PU) PARA JUNTAS DIVERSAS</t>
  </si>
  <si>
    <t>310ML</t>
  </si>
  <si>
    <t>Composições Auxiliares</t>
  </si>
  <si>
    <t xml:space="preserve"> 95313 </t>
  </si>
  <si>
    <t>CURSO DE CAPACITAÇÃO PARA AJUDANTE ESPECIALIZADO (ENCARGOS COMPLEMENTARES) - HORISTA</t>
  </si>
  <si>
    <t xml:space="preserve"> 00000242 </t>
  </si>
  <si>
    <t>AJUDANTE ESPECIALIZADO (HORISTA)</t>
  </si>
  <si>
    <t xml:space="preserve"> 00037370 </t>
  </si>
  <si>
    <t>ALIMENTACAO - HORISTA (COLETADO CAIXA - ENCARGOS COMPLEMENTARES)</t>
  </si>
  <si>
    <t xml:space="preserve"> 00037371 </t>
  </si>
  <si>
    <t>TRANSPORTE - HORISTA (COLETADO CAIXA - ENCARGOS COMPLEMENTARES)</t>
  </si>
  <si>
    <t xml:space="preserve"> 00037372 </t>
  </si>
  <si>
    <t>EXAMES - HORISTA (COLETADO CAIXA - ENCARGOS COMPLEMENTARES)</t>
  </si>
  <si>
    <t xml:space="preserve"> 00037373 </t>
  </si>
  <si>
    <t>SEGURO - HORISTA (COLETADO CAIXA - ENCARGOS COMPLEMENTARES)</t>
  </si>
  <si>
    <t xml:space="preserve"> 00043467 </t>
  </si>
  <si>
    <t>FERRAMENTAS - FAMILIA SERVENTE - HORISTA (ENCARGOS COMPLEMENTARES - COLETADO CAIXA)</t>
  </si>
  <si>
    <t xml:space="preserve"> 00043491 </t>
  </si>
  <si>
    <t>EPI - FAMILIA SERVENTE - HORISTA (ENCARGOS COMPLEMENTARES - COLETADO CAIXA)</t>
  </si>
  <si>
    <t xml:space="preserve"> 95316 </t>
  </si>
  <si>
    <t>CURSO DE CAPACITAÇÃO PARA AUXILIAR DE ELETRICISTA (ENCARGOS COMPLEMENTARES) - HORISTA</t>
  </si>
  <si>
    <t xml:space="preserve"> 00000247 </t>
  </si>
  <si>
    <t>AJUDANTE DE ELETRICISTA (HORISTA)</t>
  </si>
  <si>
    <t xml:space="preserve"> 00043460 </t>
  </si>
  <si>
    <t>FERRAMENTAS - FAMILIA ELETRICISTA - HORISTA (ENCARGOS COMPLEMENTARES - COLETADO CAIXA)</t>
  </si>
  <si>
    <t xml:space="preserve"> 00043484 </t>
  </si>
  <si>
    <t>EPI - FAMILIA ELETRICISTA - HORISTA (ENCARGOS COMPLEMENTARES - COLETADO CAIXA)</t>
  </si>
  <si>
    <t xml:space="preserve"> 95317 </t>
  </si>
  <si>
    <t>CURSO DE CAPACITAÇÃO PARA AUXILIAR DE ENCANADOR OU BOMBEIRO HIDRÁULICO (ENCARGOS COMPLEMENTARES) - HORISTA</t>
  </si>
  <si>
    <t xml:space="preserve"> 00000246 </t>
  </si>
  <si>
    <t>AUXILIAR DE ENCANADOR OU BOMBEIRO HIDRAULICO (HORISTA)</t>
  </si>
  <si>
    <t xml:space="preserve"> 00043461 </t>
  </si>
  <si>
    <t>FERRAMENTAS - FAMILIA ENCANADOR - HORISTA (ENCARGOS COMPLEMENTARES - COLETADO CAIXA)</t>
  </si>
  <si>
    <t xml:space="preserve"> 00043485 </t>
  </si>
  <si>
    <t>EPI - FAMILIA ENCANADOR - HORISTA (ENCARGOS COMPLEMENTARES - COLETADO CAIXA)</t>
  </si>
  <si>
    <t xml:space="preserve"> 95319 </t>
  </si>
  <si>
    <t>CURSO DE CAPACITAÇÃO PARA AUXILIAR DE MECÂNICO (ENCARGOS COMPLEMENTARES) - HORISTA</t>
  </si>
  <si>
    <t xml:space="preserve"> 00000251 </t>
  </si>
  <si>
    <t>AUXILIAR DE MECANICO (HORISTA)</t>
  </si>
  <si>
    <t xml:space="preserve"> 00043464 </t>
  </si>
  <si>
    <t>FERRAMENTAS - FAMILIA OPERADOR ESCAVADEIRA - HORISTA (ENCARGOS COMPLEMENTARES - COLETADO CAIXA)</t>
  </si>
  <si>
    <t xml:space="preserve"> 00043488 </t>
  </si>
  <si>
    <t>EPI - FAMILIA OPERADOR ESCAVADEIRA - HORISTA (ENCARGOS COMPLEMENTARES - COLETADO CAIXA)</t>
  </si>
  <si>
    <t xml:space="preserve"> 95323 </t>
  </si>
  <si>
    <t>CURSO DE CAPACITAÇÃO PARA AUXILIAR TÉCNICO DE ENGENHARIA (ENCARGOS COMPLEMENTARES) - HORISTA</t>
  </si>
  <si>
    <t xml:space="preserve"> 00000532 </t>
  </si>
  <si>
    <t>AUXILIAR TECNICO / ASSISTENTE DE ENGENHARIA (HORISTA)</t>
  </si>
  <si>
    <t xml:space="preserve"> 00043462 </t>
  </si>
  <si>
    <t>FERRAMENTAS - FAMILIA ENGENHEIRO CIVIL - HORISTA (ENCARGOS COMPLEMENTARES - COLETADO CAIXA)</t>
  </si>
  <si>
    <t xml:space="preserve"> 00043486 </t>
  </si>
  <si>
    <t>EPI - FAMILIA ENGENHEIRO CIVIL - HORISTA (ENCARGOS COMPLEMENTARES - COLETADO CAIXA)</t>
  </si>
  <si>
    <t xml:space="preserve"> 95332 </t>
  </si>
  <si>
    <t>CURSO DE CAPACITAÇÃO PARA ELETRICISTA (ENCARGOS COMPLEMENTARES) - HORISTA</t>
  </si>
  <si>
    <t xml:space="preserve"> 00002436 </t>
  </si>
  <si>
    <t>ELETRICISTA (HORISTA)</t>
  </si>
  <si>
    <t xml:space="preserve"> 95335 </t>
  </si>
  <si>
    <t>CURSO DE CAPACITAÇÃO PARA ENCANADOR OU BOMBEIRO HIDRÁULICO (ENCARGOS COMPLEMENTARES) - HORISTA</t>
  </si>
  <si>
    <t xml:space="preserve"> 00002696 </t>
  </si>
  <si>
    <t>ENCANADOR OU BOMBEIRO HIDRAULICO (HORISTA)</t>
  </si>
  <si>
    <t xml:space="preserve"> 100298 </t>
  </si>
  <si>
    <t>CURSO DE CAPACITAÇÃO PARA MECÂNICO DE REFRIGERAÇÃO (ENCARGOS COMPLEMENTARES) - HORISTA</t>
  </si>
  <si>
    <t xml:space="preserve"> 00034794 </t>
  </si>
  <si>
    <t>MECANICO DE REFRIGERACAO (HORISTA)</t>
  </si>
  <si>
    <t xml:space="preserve"> 95344 </t>
  </si>
  <si>
    <t>CURSO DE CAPACITAÇÃO PARA MONTADOR DE ESTRUTURA METÁLICA (ENCARGOS COMPLEMENTARES) - HORISTA</t>
  </si>
  <si>
    <t xml:space="preserve"> 00044497 </t>
  </si>
  <si>
    <t>MONTADOR DE ESTRUTURAS METALICAS HORISTA</t>
  </si>
  <si>
    <t xml:space="preserve"> 95378 </t>
  </si>
  <si>
    <t>CURSO DE CAPACITAÇÃO PARA SERVENTE (ENCARGOS COMPLEMENTARES) - HORISTA</t>
  </si>
  <si>
    <t xml:space="preserve"> 00006111 </t>
  </si>
  <si>
    <t>SERVENTE DE OBRAS (HORISTA)</t>
  </si>
  <si>
    <t>CONFERÊNCIA</t>
  </si>
  <si>
    <t>BDI</t>
  </si>
  <si>
    <t>ITEM</t>
  </si>
  <si>
    <t>DESCRIÇÃO DOS SERVIÇOS</t>
  </si>
  <si>
    <t>REPETIÇÕES</t>
  </si>
  <si>
    <t>% UNITÁRIO</t>
  </si>
  <si>
    <t>% TOTAL</t>
  </si>
  <si>
    <t>(R$) UNITÁRIO</t>
  </si>
  <si>
    <t>(R$) TOTAL</t>
  </si>
  <si>
    <t>01</t>
  </si>
  <si>
    <t>EQUIPAMENTOS VRF</t>
  </si>
  <si>
    <t>01.01</t>
  </si>
  <si>
    <t>01.02</t>
  </si>
  <si>
    <t>01.03</t>
  </si>
  <si>
    <t>02</t>
  </si>
  <si>
    <t>LINHAS FRIGORÍGENAS E VÁLVULAS</t>
  </si>
  <si>
    <t>02.01</t>
  </si>
  <si>
    <t>02.02</t>
  </si>
  <si>
    <t>02.03</t>
  </si>
  <si>
    <t>02.04</t>
  </si>
  <si>
    <t>02.05</t>
  </si>
  <si>
    <t>02.06</t>
  </si>
  <si>
    <t>02.07</t>
  </si>
  <si>
    <t>02.08</t>
  </si>
  <si>
    <t>02.09</t>
  </si>
  <si>
    <t>02.10</t>
  </si>
  <si>
    <t>03</t>
  </si>
  <si>
    <t>04.01</t>
  </si>
  <si>
    <t>TOTAL GLOBAL</t>
  </si>
  <si>
    <t>JUSTIÇA FEDERAL DE PRIMEIRO GRAU
Seção Judiciária do Espírito Santo
Anexo 6 - TABELA BÁSICA DE PAGAMENTOS</t>
  </si>
  <si>
    <t>CONCLUSÃO DA INSTALAÇÃO DAS EVAPORADORAS DO AUDITÓRIO NO TÉRREO (FIXAÇÃO NA LAJE)</t>
  </si>
  <si>
    <t>CONCLUSÃO DA INSTALAÇÃO DAS EVAPORADORAS NO 1º PAVIMENTO (FIXAÇÃO NA LAJE) POR SISTEMA - SET03</t>
  </si>
  <si>
    <t>CONCLUSÃO DA INSTALAÇÃO DAS EVAPORADORAS NO 1º PAVIMENTO (FIXAÇÃO NA LAJE) POR SISTEMA - SET04</t>
  </si>
  <si>
    <t>CONCLUSÃO DA INSTALAÇÃO DAS EVAPORADORAS NO 1º PAVIMENTO (FIXAÇÃO NA LAJE) POR SISTEMA - SET05</t>
  </si>
  <si>
    <t>01.04</t>
  </si>
  <si>
    <t>01.05</t>
  </si>
  <si>
    <t>01.06</t>
  </si>
  <si>
    <t>01.08</t>
  </si>
  <si>
    <t>CONCLUSÃO DA INSTALAÇÃO DAS CONDENSADORAS 30 HP (18+12) SOBRE AS BASES NA ÁREA TÉCNICA DO 2º PAVIMENTO - SET01, SET03, SET04, SET05</t>
  </si>
  <si>
    <t>CONCLUSÃO DA INSTALAÇÃO DAS CONDENSADORAS 16 HP SOBRE A BASE NA ÁREA TÉCNICA DO 2º PAVIMENTO - SET06</t>
  </si>
  <si>
    <t>CONCLUSÃO DA INSTALAÇÃO DAS CONDENSADORAS 20 HP SOBRE AS BASES NA ÁREA TÉCNICA DOS PAVIMENTOS TIPO - SET07 E SET08</t>
  </si>
  <si>
    <t>CONCLUSÃO DA INSTALAÇÃO DAS EVAPORADORAS NOS PAVIMENTOS TIPO (FIXAÇÃO NA LAJE) POR SISTEMA DE CADA PAVIMENTO - SET07 E SET08</t>
  </si>
  <si>
    <t>01.09</t>
  </si>
  <si>
    <t>01.10</t>
  </si>
  <si>
    <t>01.11</t>
  </si>
  <si>
    <t>CONCLUSÃO DA INSTALAÇÃO DA CONTROLADORA CSNET</t>
  </si>
  <si>
    <t>01.12</t>
  </si>
  <si>
    <t>01.13</t>
  </si>
  <si>
    <t xml:space="preserve"> 2.8</t>
  </si>
  <si>
    <t>2.8</t>
  </si>
  <si>
    <t>CONCLUSÃO DA INSTALAÇÃO DAS VÁLVULAS GBC NOS PAVIMENTOS TIPO - POR SISTEMA (SET-07 E SET-08)</t>
  </si>
  <si>
    <t>CONCLUSÃO DA INSTALAÇÃO DE SUPORTE TERMOISOLANTE NAS LINHAS DE COBRE DO PAVIMENTO TÉRREO</t>
  </si>
  <si>
    <t>CONCLUSÃO DA INSTALAÇÃO DE SUPORTE TERMOISOLANTE NAS LINHAS DE COBRE DO 1º PAVIMENTO ANEXO</t>
  </si>
  <si>
    <t>CONCLUSÃO DA INSTALAÇÃO DE SUPORTE TIPO MÃO FRANCESA NAS LINHAS DE COBRE DO 1º PAVIMENTO ANEXO</t>
  </si>
  <si>
    <t>CONCLUSÃO DA INSTALAÇÃO DE SUPORTE TERMOISOLANTE NAS LINHAS DE COBRE DO 1º PAVIMENTO - SET-03</t>
  </si>
  <si>
    <t>CONCLUSÃO DA INSTALAÇÃO DE SUPORTE TERMOISOLANTE NAS LINHAS DE COBRE DO 1º PAVIMENTO - SET-04</t>
  </si>
  <si>
    <t>CONCLUSÃO DA INSTALAÇÃO DE SUPORTE TERMOISOLANTE NAS LINHAS DE COBRE DO 1º PAVIMENTO - SET-05</t>
  </si>
  <si>
    <t>CONCLUSÃO DA INSTALAÇÃO DE SUPORTE TERMOISOLANTE NAS LINHAS DE COBRE DO PAVIMENTO TIPO - SET-07</t>
  </si>
  <si>
    <t>CONCLUSÃO DA INSTALAÇÃO DE SUPORTE TERMOISOLANTE NAS LINHAS DE COBRE DO PAVIMENTO TIPO - SET-08</t>
  </si>
  <si>
    <t xml:space="preserve">CONCLUSÃO DA LIMPEZA INTERNA DAS LINHAS DO PAVIMENTO TÉRREO </t>
  </si>
  <si>
    <t>CONCLUSÃO DA LIMPEZA INTERNA DAS LINHAS DO 1º PAVIMENTO - LADO SAMS</t>
  </si>
  <si>
    <t>CONCLUSÃO DA LIMPEZA INTERNA DAS LINHAS DO 1º PAVIMENTO - LADO INSS</t>
  </si>
  <si>
    <t>02.11</t>
  </si>
  <si>
    <t>02.12</t>
  </si>
  <si>
    <t>02.13</t>
  </si>
  <si>
    <t>02.14</t>
  </si>
  <si>
    <t>CONCLUSÃO DA LIMPEZA INTERNA DAS LINHAS DO PAVIMENTO TIPO</t>
  </si>
  <si>
    <t>CONCLUSÃO DA LIMPEZA INTERNA DAS LINHAS DO 8º PAVIMENTO</t>
  </si>
  <si>
    <t>02.15</t>
  </si>
  <si>
    <t>CONCLUSÃO DO TRANSPORTE E MOVIMENTAÇÃO DAS CONDENSADORAS DA ÁREA TÉCNICA DOS PAVIMENTOS TIPO</t>
  </si>
  <si>
    <t>02.16</t>
  </si>
  <si>
    <t>CONCLUSÃO DA FIXAÇÃO DAS VIGAS METÁLICAS NAS ÁREAS TÉCNICAS DOS PAVIMENTOS TIPO</t>
  </si>
  <si>
    <t>CONCLUSÃO DO COMPLEMENTO DE TUBULAÇÕES DE COBRE NAS CONDENSADORAS DA ÁREA TÉCNICA DO SEGUNDO PAVIMENTO</t>
  </si>
  <si>
    <t>CONCLUSÃO DA INFRAESTRUTURA ELÉTRICA PARA ALIMENTAÇÃO DAS CONDENSADORAS NA ÁREA TÉCNICA DO 2º PAVIMENTO</t>
  </si>
  <si>
    <t>CONCLUSÃO DA INSTALAÇÃO DOS QUADROS ELÉTRICOS NA ÁREA TÉCNICA DO 2º PAVIMENTO</t>
  </si>
  <si>
    <t>CONCLUSÃO DA INSTALAÇÃO DE INTERRUPTOR DR TETRAPOLAR EM QUADRO EXISTENTE NO OITAVO PAVIMENTO</t>
  </si>
  <si>
    <t>CONCLUSÃO DA INSTALAÇÃO DE INTERRUPTOR DR TETRAPOLAR EM QUADRO EXISTENTE NO PRIMEIRO PAVIMENTO</t>
  </si>
  <si>
    <t>CONCLUSÃO DA INSTALAÇÃO DE INTERRUPTOR DR TETRAPOLAR EM QUADROS EXISTENTES NOS PAVIMENTOS TIPO</t>
  </si>
  <si>
    <t>CONCLUSÃO DA PASSAGEM DE CABOS PARA ALIMENTAÇÃO DAS CONDENSADORAS DO 2º PAVIMENTO</t>
  </si>
  <si>
    <t>CONCLUSÃO DA CONEXÃO DE CABOS AOS QUADROS ELÉTRICOS NA ÁREA TÉCNICA DO 2º PAVIMENTO</t>
  </si>
  <si>
    <t>CONCLUSÃO DA IDENTIFICAÇÃO DOS CIRCUITOS, CONFORME PROJETO</t>
  </si>
  <si>
    <t>03.01</t>
  </si>
  <si>
    <t>03.02</t>
  </si>
  <si>
    <t>03.03</t>
  </si>
  <si>
    <t>04</t>
  </si>
  <si>
    <t>CONCLUSÃO DA ADAPTAÇÃO E INSTALAÇÃO DOS DUTOS DE DESCARGA NAS CONDENSADORAS DOS PAVIMENTOS TIPO</t>
  </si>
  <si>
    <t>01.14</t>
  </si>
  <si>
    <t>CONCLUSÃO DA INSTALAÇÃO DAS CONDENSADORAS 12 HP SOBRE AS BASES NA ÁREA TÉCNICA DA COBERTURA - SET09</t>
  </si>
  <si>
    <t>TUBO DE COBRE TÊMPERA RÍGIDA - ø 5/8" - FORNECIMENTO E INSTALAÇÃO</t>
  </si>
  <si>
    <t>TUBO DE COBRE TÊMPERA RÍGIDA - ø 1/2" - FORNECIMENTO E INSTALAÇÃO</t>
  </si>
  <si>
    <t>TUBO ISOLANTE TÉRMICO DE ESPUMA ELASTOMÉRICA - ESPESSURA 20mm - ø 1.1/4"- FORNECIMENTO E INSTALAÇÃO</t>
  </si>
  <si>
    <t>TUBO ISOLANTE TÉRMICO DE ESPUMA ELASTOMÉRICA - ESPESSURA 20mm - ø 1.1/8" - FORNECIMENTO E INSTALAÇÃO</t>
  </si>
  <si>
    <t>TUBO ISOLANTE TÉRMICO DE ESPUMA ELASTOMÉRICA - ESPESSURA 20mm - ø 3/4" - FORNECIMENTO E INSTALAÇÃO</t>
  </si>
  <si>
    <t>TUBO ISOLANTE TÉRMICO DE ESPUMA ELASTOMÉRICA - ESPESSURA 20mm - ø 5/8" - FORNECIMENTO E INSTALAÇÃO</t>
  </si>
  <si>
    <t>TUBO ISOLANTE TÉRMICO DE ESPUMA ELASTOMÉRICA - ESPESSURA 20mm - ø 1/2" - FORNECIMENTO E INSTALAÇÃO</t>
  </si>
  <si>
    <t>TUBO ISOLANTE TÉRMICO DE ESPUMA ELASTOMÉRICA - ESPESSURA 20mm - ø 1" - FORNECIMENTO E INSTALAÇÃO</t>
  </si>
  <si>
    <t>JFES-AC-075</t>
  </si>
  <si>
    <t>JFES-AC-074</t>
  </si>
  <si>
    <t>JFES-AC-073</t>
  </si>
  <si>
    <t>JFES-AC-072</t>
  </si>
  <si>
    <t>JFES-AC-076</t>
  </si>
  <si>
    <t>JFES-AC-071</t>
  </si>
  <si>
    <t>JFES-AC-070</t>
  </si>
  <si>
    <t>FORNECIMENTO E INSTALAÇÃO DE TUBO DE COBRE TÊMPERA RÍGIDA - ø 1.1/4"</t>
  </si>
  <si>
    <t>FORNECIMENTO E INSTALAÇÃO DE TUBO DE COBRE TÊMPERA RÍGIDA - ø 1.1/8"</t>
  </si>
  <si>
    <t>JFES-AC-077</t>
  </si>
  <si>
    <t>FORNECIMENTO E INSTALAÇÃO DE TUBO DE COBRE TÊMPERA RÍGIDA - ø 1"</t>
  </si>
  <si>
    <t>JFES-AC-078</t>
  </si>
  <si>
    <t>JFES-AC-079</t>
  </si>
  <si>
    <t>FORNECIMENTO E INSTALAÇÃO DE TUBO DE COBRE TÊMPERA RÍGIDA - ø 3/4"</t>
  </si>
  <si>
    <t>JFES-AC-080</t>
  </si>
  <si>
    <t>JFES-AC-081</t>
  </si>
  <si>
    <t xml:space="preserve"> 3.16</t>
  </si>
  <si>
    <t xml:space="preserve"> 3.17</t>
  </si>
  <si>
    <t xml:space="preserve"> 3.18</t>
  </si>
  <si>
    <t xml:space="preserve"> 3.19</t>
  </si>
  <si>
    <t xml:space="preserve"> 3.20</t>
  </si>
  <si>
    <t xml:space="preserve"> 3.21</t>
  </si>
  <si>
    <t xml:space="preserve"> 3.22</t>
  </si>
  <si>
    <t xml:space="preserve"> 3.23</t>
  </si>
  <si>
    <t xml:space="preserve"> 3.24</t>
  </si>
  <si>
    <t xml:space="preserve"> 3.25</t>
  </si>
  <si>
    <t xml:space="preserve"> 3.26</t>
  </si>
  <si>
    <t xml:space="preserve"> 3.27</t>
  </si>
  <si>
    <t xml:space="preserve"> 3.28</t>
  </si>
  <si>
    <t xml:space="preserve"> 3.29</t>
  </si>
  <si>
    <t>LUVA DE COBRE DIÂMETRO ø 1.1/4" - FORNECIMENTO E INSTALAÇÃO</t>
  </si>
  <si>
    <t>LUVA DE COBRE DIÂMETRO ø 3/4" - FORNECIMENTO E INSTALAÇÃO</t>
  </si>
  <si>
    <t>LUVA DE COBRE DIÂMETRO ø 1" - FORNECIMENTO E INSTALAÇÃO</t>
  </si>
  <si>
    <t>LUVA DE COBRE DIÂMETRO ø 1/2" - FORNECIMENTO E INSTALAÇÃO</t>
  </si>
  <si>
    <t>COTOVELO 90º DE COBRE DIÂMETRO ø 1.1/4" - FORNECIMENTO E INSTALAÇÃO</t>
  </si>
  <si>
    <t>COTOVELO 90º DE COBRE DIÂMETRO ø 3/4" - FORNECIMENTO E INSTALAÇÃO</t>
  </si>
  <si>
    <t>COTOVELO 90º DE COBRE DIÂMETRO ø 1/2" - FORNECIMENTO E INSTALAÇÃO</t>
  </si>
  <si>
    <t>COTOVELO 90º DE COBRE DIÂMETRO ø 1.1/8" - FORNECIMENTO E INSTALAÇÃO</t>
  </si>
  <si>
    <t>COTOVELO 90º DE COBRE DIÂMETRO ø 5/8" - FORNECIMENTO E INSTALAÇÃO</t>
  </si>
  <si>
    <t>COTOVELO 45º DE COBRE DIÂMETRO ø 1.1/4" - FORNECIMENTO E INSTALAÇÃO</t>
  </si>
  <si>
    <t>COTOVELO 45º DE COBRE DIÂMETRO ø 1.1/8" - FORNECIMENTO E INSTALAÇÃO</t>
  </si>
  <si>
    <t xml:space="preserve"> 3.30</t>
  </si>
  <si>
    <t xml:space="preserve"> 3.31</t>
  </si>
  <si>
    <t xml:space="preserve"> 3.32</t>
  </si>
  <si>
    <t xml:space="preserve"> 3.33</t>
  </si>
  <si>
    <t xml:space="preserve"> 3.34</t>
  </si>
  <si>
    <t xml:space="preserve"> 3.35</t>
  </si>
  <si>
    <t xml:space="preserve"> 3.36</t>
  </si>
  <si>
    <t xml:space="preserve"> 3.37</t>
  </si>
  <si>
    <t xml:space="preserve"> 3.38</t>
  </si>
  <si>
    <t xml:space="preserve"> 3.39</t>
  </si>
  <si>
    <t>JFES-AC-082</t>
  </si>
  <si>
    <t>JFES-AC-084</t>
  </si>
  <si>
    <t>JFES-AC-083</t>
  </si>
  <si>
    <t>JFES-AC-085</t>
  </si>
  <si>
    <t>JFES-AC-086</t>
  </si>
  <si>
    <t>JFES-AC-087</t>
  </si>
  <si>
    <t>JFES-AC-088</t>
  </si>
  <si>
    <t>JFES-AC-089</t>
  </si>
  <si>
    <t>JFES-AC-090</t>
  </si>
  <si>
    <t>JFES-AC-091</t>
  </si>
  <si>
    <t>JFES-AC-092</t>
  </si>
  <si>
    <t>JFES-AC-093</t>
  </si>
  <si>
    <t>JFES-AC-094</t>
  </si>
  <si>
    <t>JFES-AC-095</t>
  </si>
  <si>
    <t xml:space="preserve"> 3.40</t>
  </si>
  <si>
    <t>JFES-AC-096</t>
  </si>
  <si>
    <t xml:space="preserve">FORNECIMENTO E INSTALAÇÃO DE PROTEÇÃO MECÂNICA FLEXIVEL MARCA DE REFERÊNCIA ARMACHECK </t>
  </si>
  <si>
    <t>M²</t>
  </si>
  <si>
    <t>CONCLUSÃO DO ISOLAMENTO DAS TUBULAÇÕES DE COBRE NAS CONDENSADORAS DA ÁREA TÉCNICA DO SEGUNDO PAVIMENTO</t>
  </si>
  <si>
    <t>TRANSPORTE E MOVIMENTAÇÃO</t>
  </si>
  <si>
    <t>04.02</t>
  </si>
  <si>
    <t>04.03</t>
  </si>
  <si>
    <t>04.04</t>
  </si>
  <si>
    <t>04.05</t>
  </si>
  <si>
    <t>04.06</t>
  </si>
  <si>
    <t>04.07</t>
  </si>
  <si>
    <t>04.08</t>
  </si>
  <si>
    <r>
      <t>CONCLUSÃO DA INSTALAÇÃO DAS DEMAIS EVAPORADORAS DO</t>
    </r>
    <r>
      <rPr>
        <sz val="10"/>
        <rFont val="Arial"/>
        <family val="2"/>
      </rPr>
      <t xml:space="preserve"> TÉRREO (FIXAÇÃO NA LAJE)</t>
    </r>
  </si>
  <si>
    <t>CONCLUSÃO DA REMOÇÃO DAS CONDENSADORAS DA ÁREA TÉCNICA DO SEGUNDO PAVIMENTO</t>
  </si>
  <si>
    <t>ENCARGOS SOCIAIS SOBRE A MÃO DE OBRA - NÃO OPTANTES SIMPLES</t>
  </si>
  <si>
    <t>CÓDIGO</t>
  </si>
  <si>
    <t>COM DESONERAÇÃO</t>
  </si>
  <si>
    <t>SEM DESONERAÇÃO</t>
  </si>
  <si>
    <t>HORISTA</t>
  </si>
  <si>
    <t>MENSALISTA</t>
  </si>
  <si>
    <t>%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</si>
  <si>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</si>
  <si>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</si>
  <si>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</si>
  <si>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</si>
  <si>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</si>
  <si>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</si>
  <si>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</si>
  <si>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</si>
  <si>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</si>
  <si>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</si>
  <si>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</si>
  <si>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</si>
  <si>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</si>
  <si>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</si>
  <si>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</si>
  <si>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</si>
  <si>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</si>
  <si>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</si>
  <si>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</si>
  <si>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</si>
  <si>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</t>
  </si>
  <si>
    <t>GRUPO B</t>
  </si>
  <si>
    <t>B1</t>
  </si>
  <si>
    <t>Repouso semanal remunerado</t>
  </si>
  <si>
    <t>Não incide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</si>
  <si>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</si>
  <si>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</si>
  <si>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</si>
  <si>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</si>
  <si>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</si>
  <si>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</si>
  <si>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</si>
  <si>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</si>
  <si>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</si>
  <si>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</si>
  <si>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</si>
  <si>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</si>
  <si>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</si>
  <si>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</si>
  <si>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</si>
  <si>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</si>
  <si>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</si>
  <si>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</si>
  <si>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</si>
  <si>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</si>
  <si>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</si>
  <si>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</si>
  <si>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</si>
  <si>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</si>
  <si>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</si>
  <si>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</si>
  <si>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</si>
  <si>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</si>
  <si>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</si>
  <si>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</si>
  <si>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</si>
  <si>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</si>
  <si>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</si>
  <si>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t>Reincidência de Grupo A sobre Grupo B</t>
  </si>
  <si>
    <t>D2</t>
  </si>
  <si>
    <t>Reincidência de Grupo A sobre Aviso prévio Trabalhado e Reincidência de FGTS sobre aviso prévio indenizado</t>
  </si>
  <si>
    <t>D</t>
  </si>
  <si>
    <t>TOTAL (A+B+C+D)</t>
  </si>
  <si>
    <t>ENCARGOS SOCIAIS SOBRE A MÃO DE OBRA - OPTANTES PELO SIMPLES</t>
  </si>
  <si>
    <t>COTOVELO 90º DE COBRE DIÂMETRO ø 1" - FORNECIMENTO E INSTALAÇÃO</t>
  </si>
  <si>
    <t xml:space="preserve"> 3.3</t>
  </si>
  <si>
    <t xml:space="preserve"> 3.4</t>
  </si>
  <si>
    <t xml:space="preserve"> 3.5</t>
  </si>
  <si>
    <t xml:space="preserve"> 3.6</t>
  </si>
  <si>
    <t xml:space="preserve"> 3.7</t>
  </si>
  <si>
    <t xml:space="preserve"> 3.8</t>
  </si>
  <si>
    <t xml:space="preserve"> 3.9</t>
  </si>
  <si>
    <t xml:space="preserve"> 3.10</t>
  </si>
  <si>
    <t xml:space="preserve"> 3.11</t>
  </si>
  <si>
    <t xml:space="preserve"> 3.12</t>
  </si>
  <si>
    <t xml:space="preserve"> 3.13</t>
  </si>
  <si>
    <t xml:space="preserve"> 3.14</t>
  </si>
  <si>
    <t xml:space="preserve"> 3.15</t>
  </si>
  <si>
    <t xml:space="preserve">JUSTIÇA FEDERAL DE PRIMEIRO GRAU
Seção Judiciária do Espírito Santo
</t>
  </si>
  <si>
    <t>ANEXO 07</t>
  </si>
  <si>
    <t>CRONOGRAMA FÍSICO-FINANCEIRO</t>
  </si>
  <si>
    <t>SERVIÇOS</t>
  </si>
  <si>
    <t>MÊS 1</t>
  </si>
  <si>
    <t>MÊS 2</t>
  </si>
  <si>
    <t>MÊS 3</t>
  </si>
  <si>
    <t>MÊS 4</t>
  </si>
  <si>
    <t>MÊS 5</t>
  </si>
  <si>
    <t>MÊS 6</t>
  </si>
  <si>
    <t>05</t>
  </si>
  <si>
    <t>06</t>
  </si>
  <si>
    <t>ACUMULADO</t>
  </si>
  <si>
    <t>OBSERVAÇÕES:</t>
  </si>
  <si>
    <t>01 - Prazo para execução dos serviços deverá ser de, no máximo, 300 dias</t>
  </si>
  <si>
    <t>02 - Não poderão integrar as medições, equipamentos postos na obra. Para faturamento, os equipamentos deverão estar devidamente fixados nos locais indicados em projeto.</t>
  </si>
  <si>
    <t xml:space="preserve">03 - Os valores mensais acumulados poderão ser superiores aos estimados neste Cronograma Básico , desde que autorizado previamente pela Administração e que </t>
  </si>
  <si>
    <t>FORNECIMENTO E INSTALAÇÃO DE TUBO DE COBRE TÊMPERA RÍGIDA - 1 1/4" - (ADAPTADA DE IOPES 161008)</t>
  </si>
  <si>
    <t>TUBO DE COBRE CLASSE "A", DN = 1 1/4" (35 MM), PARA INSTALACOES DE MEDIA PRESSAO PARA GASES COMBUSTIVEIS E MEDICINAIS</t>
  </si>
  <si>
    <t>FORNECIMENTO E INSTALAÇÃO DE TUBO DE COBRE TÊMPERA RÍGIDA - 1 1/8" - (ADAPTADA DE IOPES 161008)</t>
  </si>
  <si>
    <t xml:space="preserve">TUBO DE COBRE RÍGIDO DN = 1 1/8" </t>
  </si>
  <si>
    <t xml:space="preserve"> 3.16 </t>
  </si>
  <si>
    <t>FORNECIMENTO E INSTALAÇÃO DE TUBO DE COBRE TÊMPERA RÍGIDA - 1" - (ADAPTADA DE IOPES 161008)</t>
  </si>
  <si>
    <t>TUBO DE COBRE CLASSE "A", DN = 1" (28 MM), PARA INSTALACOES DE MEDIA PRESSAO PARA GASES COMBUSTIVEIS E MEDICINAIS</t>
  </si>
  <si>
    <t xml:space="preserve"> 3.17 </t>
  </si>
  <si>
    <t>FORNECIMENTO E INSTALAÇÃO DE TUBO DE COBRE TÊMPERA RÍGIDA - 3/4" - (ADAPTADA DE IOPES 161008)</t>
  </si>
  <si>
    <t>TUBO DE COBRE CLASSE "A", DN = 3/4" (22 MM), PARA INSTALACOES DE MEDIA PRESSAO PARA GASES COMBUSTIVEIS E MEDICINAIS</t>
  </si>
  <si>
    <t xml:space="preserve"> 3.18 </t>
  </si>
  <si>
    <t>FORNECIMENTO E INSTALAÇÃO DE TUBO DE COBRE TÊMPERA RÍGIDA - 5/8" - (ADAPTADA DE IOPES 161008)</t>
  </si>
  <si>
    <t>JFES-INS-AC-049</t>
  </si>
  <si>
    <t>TUBO DE COBRE TÊMPERA RÍGIDA DN 5/8"</t>
  </si>
  <si>
    <t xml:space="preserve"> 3.19 </t>
  </si>
  <si>
    <t>FORNECIMENTO E INSTALAÇÃO DE TUBO DE COBRE TÊMPERA RÍGIDA - 1/2" - (ADAPTADA DE IOPES 161008)</t>
  </si>
  <si>
    <t>TUBO DE COBRE CLASSE "A", DN = 1/2" (15 MM), PARA INSTALACOES DE MEDIA PRESSAO PARA GASES COMBUSTIVEIS E MEDICINAIS</t>
  </si>
  <si>
    <t xml:space="preserve"> 3.20 </t>
  </si>
  <si>
    <t>ISOLAMENTO TERMICO EM ESPUMA ELASTOMÉRICA ESPESSURA 20mm PARA TUBOS DE COBRE 1 1/4"- FORNECIMENTO E INSTALAÇÃO ADAPTADA DE SBC (056683)</t>
  </si>
  <si>
    <t>TUBO ISOLANTE EM ESPUMA ELASTOMÉRICA ESPESSURA 20mm, DN 1 1/4"</t>
  </si>
  <si>
    <t>JFES-INS-AC-061</t>
  </si>
  <si>
    <t xml:space="preserve"> 3.21 </t>
  </si>
  <si>
    <t>ISOLAMENTO TERMICO EM ESPUMA ELASTOMÉRICA ESPESSURA 20mm PARA TUBOS DE COBRE 1 1/8"- FORNECIMENTO E INSTALAÇÃO ADAPTADA DE SBC (056683)</t>
  </si>
  <si>
    <t>TUBO ISOLANTE EM ESPUMA ELASTOMÉRICA ESPESSURA 20mm, DN 1 1/8"</t>
  </si>
  <si>
    <t>JFES-INS-AC-062</t>
  </si>
  <si>
    <t xml:space="preserve"> 3.22 </t>
  </si>
  <si>
    <t>ISOLAMENTO TERMICO EM ESPUMA ELASTOMÉRICA ESPESSURA 20mm PARA TUBOS DE COBRE 1"- FORNECIMENTO E INSTALAÇÃO ADAPTADA DE SBC (056683)</t>
  </si>
  <si>
    <t>JFES-INS-AC-063</t>
  </si>
  <si>
    <t>TUBO ISOLANTE EM ESPUMA ELASTOMÉRICA ESPESSURA 20mm, DN 1"</t>
  </si>
  <si>
    <t xml:space="preserve"> 3.23 </t>
  </si>
  <si>
    <t>ISOLAMENTO TERMICO EM ESPUMA ELASTOMÉRICA ESPESSURA 20mm PARA TUBOS DE COBRE 3/4"- FORNECIMENTO E INSTALAÇÃO ADAPTADA DE SBC (056683)</t>
  </si>
  <si>
    <t>TUBO ISOLANTE EM ESPUMA ELASTOMÉRICA ESPESSURA 20mm, DN 3/4"</t>
  </si>
  <si>
    <t>JFES-INS-AC-064</t>
  </si>
  <si>
    <t xml:space="preserve"> 3.24 </t>
  </si>
  <si>
    <t>ISOLAMENTO TERMICO EM ESPUMA ELASTOMÉRICA ESPESSURA 20mm PARA TUBOS DE COBRE 5/8"- FORNECIMENTO E INSTALAÇÃO ADAPTADA DE SBC (056683)</t>
  </si>
  <si>
    <t>TUBO DE BORRACHA ELASTOMERICA FLEXIVEL, PRETA, PARA ISOLAMENTO TERMICO DE TUBULACAO, DN 5/8" (15 MM), E= 19 MM, COEFICIENTE DE CONDUTIVIDADE TERMICA 0,036W/MK, VAPOR DE AGUA MAIOR OU IGUAL A 10.000</t>
  </si>
  <si>
    <t xml:space="preserve"> 3.25 </t>
  </si>
  <si>
    <t>ISOLAMENTO TERMICO EM ESPUMA ELASTOMÉRICA ESPESSURA 20mm PARA TUBOS DE COBRE 1/2"- FORNECIMENTO E INSTALAÇÃO ADAPTADA DE SBC (056683)</t>
  </si>
  <si>
    <t>TUBO DE BORRACHA ELASTOMERICA FLEXIVEL, PRETA, PARA ISOLAMENTO TERMICO DE TUBULACAO, DN 1/2" (12 MM), E= 19 MM, COEFICIENTE DE CONDUTIVIDADE TERMICA 0,036W/MK, VAPOR DE AGUA MAIOR OU IGUAL A 10.000</t>
  </si>
  <si>
    <t xml:space="preserve"> 3.26 </t>
  </si>
  <si>
    <t>LUVA EM COBRE, DN 1 1/4" - FORNECIMENTO E INSTALAÇÃO. ADAPTADO DE SINAPI (103820)</t>
  </si>
  <si>
    <t>AUXILIAR DE ENCANADOR OU BOMBEIRO HIDRAULICO COM ENCARGOS COMPLEMENTARES</t>
  </si>
  <si>
    <t>ENCANADOR OU BOMBEIRO HIDRAULICO COM ENCARGOS COMPLEMENTARES</t>
  </si>
  <si>
    <t>SOLDA ESTANHO/COBRE PARA CONEXOES DE COBRE, FIO 2,5 MM, CARRETEL 500 GR (SEM CHUMBO)</t>
  </si>
  <si>
    <t>LIXA D'AGUA EM FOLHA, GRAO 100</t>
  </si>
  <si>
    <t>PASTA PARA SOLDA DE TUBOS E CONEXOES DE COBRE (EMBALAGEM COM 250 G)</t>
  </si>
  <si>
    <t>LUVA PASSANTE DE COBRE (REF 601) SEM ANEL DE SOLDA, BOLSA 35 MM</t>
  </si>
  <si>
    <t xml:space="preserve"> 3.27 </t>
  </si>
  <si>
    <t>LUVA EM COBRE, DN 3/4" - FORNECIMENTO E INSTALAÇÃO. ADAPTADO DE SINAPI (103820)</t>
  </si>
  <si>
    <t>LUVA PASSANTE DE COBRE (REF 601) SEM ANEL DE SOLDA, BOLSA 22 MM</t>
  </si>
  <si>
    <t xml:space="preserve"> 3.28 </t>
  </si>
  <si>
    <t>LUVA EM COBRE, DN 1" - FORNECIMENTO E INSTALAÇÃO. ADAPTADO DE SINAPI (103820)</t>
  </si>
  <si>
    <t>LUVA PASSANTE DE COBRE (REF 601) SEM ANEL DE SOLDA, BOLSA 28 MM</t>
  </si>
  <si>
    <t xml:space="preserve"> 3.29 </t>
  </si>
  <si>
    <t>LUVA EM COBRE, DN 1/2" - FORNECIMENTO E INSTALAÇÃO. ADAPTADO DE SINAPI (103820)</t>
  </si>
  <si>
    <t>LUVA PASSANTE DE COBRE (REF 601) SEM ANEL DE SOLDA, BOLSA 15 MM</t>
  </si>
  <si>
    <t xml:space="preserve"> 3.30 </t>
  </si>
  <si>
    <t>COTOVELO EM COBRE, DN  1 1/4", 90 GRAUS - FORNECIMENTO E INSTALAÇÃO. ADAPTADO DE SINAPI (103812)</t>
  </si>
  <si>
    <t>COTOVELO DE COBRE 90 GRAUS (REF 607) SEM ANEL DE SOLDA, BOLSA X BOLSA, 35 MM</t>
  </si>
  <si>
    <t xml:space="preserve"> 3.31 </t>
  </si>
  <si>
    <t>COTOVELO EM COBRE, DN  1 1/8", 90 GRAUS - FORNECIMENTO E INSTALAÇÃO. ADAPTADO DE SINAPI (103812)</t>
  </si>
  <si>
    <t>COTOVELO DE COBRE 90 GRAUS, ESPESSURA DE PAREDE 1mm, DN 1 1/8"</t>
  </si>
  <si>
    <t>JFES-INS-AC-053</t>
  </si>
  <si>
    <t xml:space="preserve"> 3.32 </t>
  </si>
  <si>
    <t>COTOVELO DE COBRE 90 GRAUS (REF 607) SEM ANEL DE SOLDA, BOLSA X BOLSA, 28 MM</t>
  </si>
  <si>
    <t>COTOVELO EM COBRE, DN  1", 90 GRAUS - FORNECIMENTO E INSTALAÇÃO. ADAPTADO DE SINAPI (103812)</t>
  </si>
  <si>
    <t xml:space="preserve"> 3.33 </t>
  </si>
  <si>
    <t>COTOVELO EM COBRE, DN  3/4", 90 GRAUS - FORNECIMENTO E INSTALAÇÃO. ADAPTADO DE SINAPI (103812)</t>
  </si>
  <si>
    <t xml:space="preserve"> 3.34 </t>
  </si>
  <si>
    <t>COTOVELO EM COBRE, DN  5/8", 90 GRAUS - FORNECIMENTO E INSTALAÇÃO. ADAPTADO DE SINAPI (103812)</t>
  </si>
  <si>
    <t>COTOVELO DE COBRE 90 GRAUS (REF 607) SEM ANEL DE SOLDA, BOLSA X BOLSA, 15 MM</t>
  </si>
  <si>
    <t xml:space="preserve"> 3.35 </t>
  </si>
  <si>
    <t>COTOVELO EM COBRE, DN  1/2", 90 GRAUS - FORNECIMENTO E INSTALAÇÃO. ADAPTADO DE SINAPI (103812)</t>
  </si>
  <si>
    <t>JFES-INS-AC-056</t>
  </si>
  <si>
    <t xml:space="preserve"> 3.36 </t>
  </si>
  <si>
    <t>COTOVELO EM COBRE, DN  1 1/4", 45 GRAUS - FORNECIMENTO E INSTALAÇÃO. ADAPTADO DE SINAPI (103812)</t>
  </si>
  <si>
    <t>JFES-INS-AC-057</t>
  </si>
  <si>
    <t>COTOVELO DE COBRE 90 GRAUS, ESPESSURA DE PAREDE 0,70mm, DN 1/2"</t>
  </si>
  <si>
    <t xml:space="preserve"> 3.37 </t>
  </si>
  <si>
    <t>COTOVELO EM COBRE, DN  1 1/8", 45 GRAUS - FORNECIMENTO E INSTALAÇÃO. ADAPTADO DE SINAPI (103812)</t>
  </si>
  <si>
    <t>COTOVELO DE COBRE 45 GRAUS, ESPESSURA DE PAREDE 1,10mm, DN 1 1/4"</t>
  </si>
  <si>
    <t>COTOVELO DE COBRE 45 GRAUS, ESPESSURA DE PAREDE 1,0mm, DN 1 1/8"</t>
  </si>
  <si>
    <t xml:space="preserve"> 3.38 </t>
  </si>
  <si>
    <t>COTOVELO EM COBRE, DN  3/4", 45 GRAUS - FORNECIMENTO E INSTALAÇÃO. ADAPTADO DE SINAPI (103812)</t>
  </si>
  <si>
    <t>COTOVELO DE COBRE 45 GRAUS, ESPESSURA DE PAREDE 0,80mm, DN 3/4"</t>
  </si>
  <si>
    <t>JFES-INS-AC-059</t>
  </si>
  <si>
    <t>JFES-INS-AC-058</t>
  </si>
  <si>
    <t xml:space="preserve"> 3.39 </t>
  </si>
  <si>
    <t>COTOVELO EM COBRE, DN  5/8", 45 GRAUS - FORNECIMENTO E INSTALAÇÃO. ADAPTADO DE SINAPI (103812)</t>
  </si>
  <si>
    <t>COTOVELO DE COBRE 45 GRAUS, ESPESSURA DE PAREDE 0,80mm, DN 5/8"</t>
  </si>
  <si>
    <t>JFES-INS-AC-060</t>
  </si>
  <si>
    <t xml:space="preserve"> 3.40 </t>
  </si>
  <si>
    <t>FORNECIMENTO E INSTALAÇÃO DE PROTEÇÃO MECÂNICA FLEXÍVEL MARCA DE REFERÊNCIA ARMACHECK - (ADAPTADA DE SBC 070963)</t>
  </si>
  <si>
    <t>REVESTIMENTO ARMACHECK D</t>
  </si>
  <si>
    <t>CONCLUSÃO DO COMPLEMENTO DE TUBULAÇÕES DE COBRE NAS CONDENSADORAS DA ÁREA TÉCNICA DOS PAVIMENTOS TIPO</t>
  </si>
  <si>
    <t>CONCLUSÃO DO ISOLAMENTO DAS TUBULAÇÕES DE COBRE NAS CONDENSADORAS DA ÁREA TÉCNICA DOS PAVIMENTOS TIPO</t>
  </si>
  <si>
    <t>02.17</t>
  </si>
  <si>
    <t>02.18</t>
  </si>
  <si>
    <t>02.19</t>
  </si>
  <si>
    <t>02.20</t>
  </si>
  <si>
    <t>CONCLUSÃO DO COMPLEMENTO DE TUBULAÇÕES DE COBRE NAS CONDENSADORAS DA ÁREA TÉCNICA DA COBERTURA</t>
  </si>
  <si>
    <t>CONCLUSÃO DO ISOLAMENTO DAS TUBULAÇÕES DE COBRE NAS CONDENSADORAS DA ÁREA TÉCNICA DA COBERTURA</t>
  </si>
  <si>
    <t>COMPLEMENTO DA CARGA DE GÁS NAS LINHAS DE COBRE DO TERREO</t>
  </si>
  <si>
    <t>COMPLEMENTO DA CARGA DE GÁS NAS LINHAS DE COBRE DO PRIMEIRO PAVIMENTO  ANEXO - SET-06</t>
  </si>
  <si>
    <r>
      <t>COMPLEMENTO DA CARGA DE GÁS NAS LINHAS DE COBRE DO PRIMEIRO PAVIMENTO - SET-03</t>
    </r>
    <r>
      <rPr>
        <sz val="11"/>
        <color theme="1"/>
        <rFont val="Calibri"/>
        <family val="2"/>
        <scheme val="minor"/>
      </rPr>
      <t/>
    </r>
  </si>
  <si>
    <t>COMPLEMENTO DA CARGA DE GÁS NAS LINHAS DE COBRE DO PRIMEIRO PAVIMENTO - SET-04</t>
  </si>
  <si>
    <r>
      <t>COMPLEMENTO DA CARGA DE GÁS NAS LINHAS DE COBRE DO PRIMEIRO PAVIMENTO - SET-05</t>
    </r>
    <r>
      <rPr>
        <sz val="11"/>
        <color theme="1"/>
        <rFont val="Calibri"/>
        <family val="2"/>
        <scheme val="minor"/>
      </rPr>
      <t/>
    </r>
  </si>
  <si>
    <t>COMPLEMENTO DA CARGA DE GÁS NAS LINHAS DE COBRE DO PAVIMENTO TIPO - SET-07</t>
  </si>
  <si>
    <r>
      <t>COMPLEMENTO DA CARGA DE GÁS NAS LINHAS DE COBRE DO PAVIMENTO TIPO - SET-08</t>
    </r>
    <r>
      <rPr>
        <sz val="11"/>
        <color theme="1"/>
        <rFont val="Calibri"/>
        <family val="2"/>
        <scheme val="minor"/>
      </rPr>
      <t/>
    </r>
  </si>
  <si>
    <t>01.15</t>
  </si>
  <si>
    <t>01.16</t>
  </si>
  <si>
    <t>01.17</t>
  </si>
  <si>
    <t>01.18</t>
  </si>
  <si>
    <t>01.19</t>
  </si>
  <si>
    <t>01.20</t>
  </si>
  <si>
    <t>01.21</t>
  </si>
  <si>
    <t>01.22</t>
  </si>
  <si>
    <t>COMPLEMENTO DA CARGA DE GÁS NAS LINHAS DE COBRE DO OITAVO PAVIMENTO - SET-09</t>
  </si>
  <si>
    <t>COMPLEMENTO DA CARGA DE GÁS NAS LINHAS DE COBRE DO OITAVO PAVIMENTO - SET-10</t>
  </si>
  <si>
    <t>TRANSPORTE, REMOÇÃO DE PLACAS DE FORRO, DESINSTALAÇÃO DO EQUIPAMENTO ANTIGO E INSTALAÇÃO DE UNIDADE EVAPORADORA PISO TETO 2,0 HP APROVEITANDO TIRANTES EXISTENTES, CONFORME ESPECIFICAÇÕES TÉCNICAS</t>
  </si>
  <si>
    <t>TRANSPORTE, REMOÇÃO DE PLACAS DE FORRO, DESINSTALAÇÃO DO EQUIPAMENTO ANTIGO E INSTALAÇÃO DE UNIDADE EVAPORADORA PISO TETO 2,5 HP APROVEITANDO TIRANTES EXISTENTES, CONFORME ESPECIFICAÇÕES TÉCNICAS</t>
  </si>
  <si>
    <t>TRANSPORTE, REMOÇÃO DE PLACAS DE FORRO, DESINSTALAÇÃO DO EQUIPAMENTO ANTIGO E INSTALAÇÃO DE UNIDADE EVAPORADORA PISO TETO 4,0 HP APROVEITANDO TIRANTES EXISTENTES, CONFORME ESPECIFICAÇÕES TÉCNICAS</t>
  </si>
  <si>
    <r>
      <t xml:space="preserve">03 - O valor executado acumulado até </t>
    </r>
    <r>
      <rPr>
        <b/>
        <sz val="10"/>
        <rFont val="Arial"/>
        <family val="2"/>
      </rPr>
      <t>dezembro de 2024</t>
    </r>
    <r>
      <rPr>
        <sz val="10"/>
        <rFont val="Arial"/>
        <family val="2"/>
      </rPr>
      <t xml:space="preserve"> deverá ser de, </t>
    </r>
    <r>
      <rPr>
        <sz val="10"/>
        <color rgb="FFFF0000"/>
        <rFont val="Arial"/>
        <family val="2"/>
      </rPr>
      <t xml:space="preserve">no mínimo, R$ 70.000,00 </t>
    </r>
  </si>
  <si>
    <r>
      <t>o valor acumulado em</t>
    </r>
    <r>
      <rPr>
        <b/>
        <sz val="10"/>
        <rFont val="Arial"/>
        <family val="2"/>
      </rPr>
      <t xml:space="preserve"> fevereiro de 2025</t>
    </r>
    <r>
      <rPr>
        <sz val="10"/>
        <rFont val="Arial"/>
        <family val="2"/>
      </rPr>
      <t>,</t>
    </r>
    <r>
      <rPr>
        <sz val="10"/>
        <color rgb="FFFF0000"/>
        <rFont val="Arial"/>
        <family val="2"/>
      </rPr>
      <t xml:space="preserve"> não seja superior a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>R$ 170.000,00</t>
    </r>
  </si>
  <si>
    <t>GLOBAL DO ANEXO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</si>
</sst>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0"/>
    <numFmt numFmtId="165" formatCode="0.0000%"/>
    <numFmt numFmtId="166" formatCode="&quot;R$&quot;\ #,##0.00"/>
    <numFmt numFmtId="167" formatCode="0.0%"/>
  </numFmts>
  <fonts count="50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10"/>
      <color theme="3"/>
      <name val="Arial"/>
      <family val="2"/>
    </font>
    <font>
      <sz val="14"/>
      <color theme="3"/>
      <name val="Arial"/>
      <family val="2"/>
    </font>
    <font>
      <sz val="10"/>
      <color theme="3"/>
      <name val="Arial"/>
      <family val="2"/>
    </font>
    <font>
      <sz val="10"/>
      <name val="Arial"/>
      <family val="2"/>
    </font>
    <font>
      <b/>
      <sz val="16"/>
      <color theme="3"/>
      <name val="Arial"/>
      <family val="2"/>
    </font>
    <font>
      <sz val="11"/>
      <color theme="3"/>
      <name val="Arial"/>
      <family val="2"/>
    </font>
    <font>
      <b/>
      <sz val="12"/>
      <color theme="3"/>
      <name val="Arial"/>
      <family val="2"/>
    </font>
    <font>
      <b/>
      <sz val="11"/>
      <name val="Arial"/>
      <family val="2"/>
    </font>
    <font>
      <b/>
      <sz val="11"/>
      <color theme="3"/>
      <name val="Arial"/>
      <family val="2"/>
    </font>
    <font>
      <sz val="20"/>
      <color theme="3"/>
      <name val="Arial"/>
      <family val="2"/>
    </font>
    <font>
      <sz val="20"/>
      <color theme="3"/>
      <name val="Calibri"/>
      <family val="2"/>
    </font>
    <font>
      <b/>
      <sz val="20"/>
      <color theme="3"/>
      <name val="Arial"/>
      <family val="2"/>
    </font>
    <font>
      <sz val="8"/>
      <color theme="3"/>
      <name val="Arial"/>
      <family val="2"/>
    </font>
    <font>
      <sz val="12"/>
      <color theme="3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6"/>
      <name val="Arial"/>
      <family val="1"/>
    </font>
    <font>
      <b/>
      <sz val="14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9"/>
      <name val="Arial"/>
      <family val="1"/>
    </font>
    <font>
      <b/>
      <sz val="9"/>
      <color rgb="FF000000"/>
      <name val="Arial"/>
      <family val="1"/>
    </font>
    <font>
      <sz val="9"/>
      <color rgb="FF000000"/>
      <name val="Arial"/>
      <family val="1"/>
    </font>
    <font>
      <sz val="9"/>
      <name val="Arial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1"/>
      <name val="Arial"/>
      <family val="1"/>
    </font>
  </fonts>
  <fills count="3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FEFEF"/>
      </patternFill>
    </fill>
    <fill>
      <patternFill patternType="solid">
        <fgColor rgb="FFD6D6D6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9" fontId="23" fillId="0" borderId="0" applyFont="0" applyFill="0" applyBorder="0" applyAlignment="0" applyProtection="0"/>
    <xf numFmtId="0" fontId="2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49" fillId="0" borderId="0" applyFont="0" applyFill="0" applyBorder="0" applyAlignment="0" applyProtection="0"/>
  </cellStyleXfs>
  <cellXfs count="294">
    <xf numFmtId="0" fontId="0" fillId="0" borderId="0" xfId="0"/>
    <xf numFmtId="0" fontId="5" fillId="2" borderId="0" xfId="0" applyFont="1" applyFill="1" applyAlignment="1">
      <alignment horizontal="left" vertical="top" wrapText="1"/>
    </xf>
    <xf numFmtId="0" fontId="14" fillId="14" borderId="0" xfId="0" applyFont="1" applyFill="1" applyAlignment="1">
      <alignment horizontal="left" vertical="top" wrapText="1"/>
    </xf>
    <xf numFmtId="0" fontId="15" fillId="15" borderId="0" xfId="0" applyFont="1" applyFill="1" applyAlignment="1">
      <alignment horizontal="center" vertical="top" wrapText="1"/>
    </xf>
    <xf numFmtId="0" fontId="23" fillId="0" borderId="0" xfId="1" applyFont="1"/>
    <xf numFmtId="49" fontId="20" fillId="0" borderId="11" xfId="1" applyNumberFormat="1" applyFont="1" applyBorder="1" applyAlignment="1">
      <alignment horizontal="left" vertical="center" wrapText="1"/>
    </xf>
    <xf numFmtId="0" fontId="23" fillId="0" borderId="15" xfId="1" applyFont="1" applyBorder="1"/>
    <xf numFmtId="49" fontId="22" fillId="0" borderId="11" xfId="1" applyNumberFormat="1" applyFont="1" applyBorder="1" applyAlignment="1">
      <alignment horizontal="left" vertical="center" wrapText="1"/>
    </xf>
    <xf numFmtId="0" fontId="23" fillId="0" borderId="0" xfId="1" applyFont="1" applyAlignment="1">
      <alignment vertical="center"/>
    </xf>
    <xf numFmtId="0" fontId="23" fillId="0" borderId="0" xfId="1" applyFont="1" applyAlignment="1">
      <alignment wrapText="1"/>
    </xf>
    <xf numFmtId="0" fontId="23" fillId="0" borderId="15" xfId="1" applyFont="1" applyBorder="1" applyAlignment="1">
      <alignment wrapText="1"/>
    </xf>
    <xf numFmtId="0" fontId="23" fillId="21" borderId="0" xfId="1" applyFont="1" applyFill="1"/>
    <xf numFmtId="0" fontId="26" fillId="0" borderId="11" xfId="1" applyFont="1" applyBorder="1" applyAlignment="1">
      <alignment horizontal="center" vertical="center"/>
    </xf>
    <xf numFmtId="0" fontId="27" fillId="0" borderId="0" xfId="1" applyFont="1"/>
    <xf numFmtId="0" fontId="25" fillId="22" borderId="11" xfId="1" applyFont="1" applyFill="1" applyBorder="1" applyAlignment="1">
      <alignment horizontal="left" vertical="center"/>
    </xf>
    <xf numFmtId="0" fontId="25" fillId="22" borderId="11" xfId="1" applyFont="1" applyFill="1" applyBorder="1" applyAlignment="1">
      <alignment horizontal="center" vertical="center"/>
    </xf>
    <xf numFmtId="0" fontId="22" fillId="23" borderId="11" xfId="1" applyFont="1" applyFill="1" applyBorder="1" applyAlignment="1">
      <alignment horizontal="left" vertical="center" wrapText="1"/>
    </xf>
    <xf numFmtId="10" fontId="22" fillId="23" borderId="11" xfId="2" applyNumberFormat="1" applyFont="1" applyFill="1" applyBorder="1" applyAlignment="1">
      <alignment horizontal="center" vertical="center"/>
    </xf>
    <xf numFmtId="10" fontId="20" fillId="24" borderId="11" xfId="2" applyNumberFormat="1" applyFont="1" applyFill="1" applyBorder="1" applyAlignment="1" applyProtection="1">
      <alignment horizontal="center" vertical="center"/>
      <protection locked="0"/>
    </xf>
    <xf numFmtId="0" fontId="22" fillId="22" borderId="11" xfId="1" applyFont="1" applyFill="1" applyBorder="1" applyAlignment="1">
      <alignment horizontal="justify" vertical="center" wrapText="1"/>
    </xf>
    <xf numFmtId="0" fontId="25" fillId="23" borderId="11" xfId="1" applyFont="1" applyFill="1" applyBorder="1" applyAlignment="1">
      <alignment horizontal="left" vertical="center"/>
    </xf>
    <xf numFmtId="10" fontId="23" fillId="0" borderId="0" xfId="1" applyNumberFormat="1" applyFont="1"/>
    <xf numFmtId="0" fontId="22" fillId="22" borderId="11" xfId="1" applyFont="1" applyFill="1" applyBorder="1" applyAlignment="1">
      <alignment horizontal="left" vertical="center"/>
    </xf>
    <xf numFmtId="0" fontId="28" fillId="21" borderId="0" xfId="1" applyFont="1" applyFill="1" applyAlignment="1">
      <alignment horizontal="center" vertical="center"/>
    </xf>
    <xf numFmtId="10" fontId="22" fillId="21" borderId="0" xfId="2" applyNumberFormat="1" applyFont="1" applyFill="1" applyAlignment="1">
      <alignment vertical="center"/>
    </xf>
    <xf numFmtId="0" fontId="20" fillId="21" borderId="0" xfId="1" applyFont="1" applyFill="1" applyAlignment="1">
      <alignment vertical="center"/>
    </xf>
    <xf numFmtId="10" fontId="23" fillId="0" borderId="0" xfId="1" applyNumberFormat="1" applyFont="1" applyAlignment="1">
      <alignment horizontal="center" vertical="center"/>
    </xf>
    <xf numFmtId="0" fontId="33" fillId="21" borderId="0" xfId="1" applyFont="1" applyFill="1" applyAlignment="1">
      <alignment horizontal="left" vertical="center" wrapText="1"/>
    </xf>
    <xf numFmtId="0" fontId="25" fillId="21" borderId="0" xfId="1" applyFont="1" applyFill="1" applyAlignment="1">
      <alignment wrapText="1"/>
    </xf>
    <xf numFmtId="0" fontId="23" fillId="24" borderId="11" xfId="1" applyFont="1" applyFill="1" applyBorder="1" applyAlignment="1">
      <alignment horizontal="left" vertical="center" wrapText="1"/>
    </xf>
    <xf numFmtId="0" fontId="23" fillId="0" borderId="0" xfId="1" applyFont="1" applyAlignment="1">
      <alignment horizontal="left" vertical="center" wrapText="1"/>
    </xf>
    <xf numFmtId="0" fontId="23" fillId="0" borderId="0" xfId="1" applyFont="1" applyAlignment="1">
      <alignment horizontal="left" vertical="center"/>
    </xf>
    <xf numFmtId="0" fontId="5" fillId="19" borderId="0" xfId="0" applyFont="1" applyFill="1" applyAlignment="1">
      <alignment horizontal="left" vertical="top" wrapText="1"/>
    </xf>
    <xf numFmtId="0" fontId="14" fillId="19" borderId="0" xfId="0" applyFont="1" applyFill="1" applyAlignment="1">
      <alignment horizontal="left" vertical="top" wrapText="1"/>
    </xf>
    <xf numFmtId="0" fontId="5" fillId="19" borderId="10" xfId="0" applyFont="1" applyFill="1" applyBorder="1" applyAlignment="1">
      <alignment horizontal="left" vertical="top" wrapText="1"/>
    </xf>
    <xf numFmtId="0" fontId="5" fillId="19" borderId="10" xfId="0" applyFont="1" applyFill="1" applyBorder="1" applyAlignment="1">
      <alignment horizontal="right" vertical="top" wrapText="1"/>
    </xf>
    <xf numFmtId="0" fontId="5" fillId="19" borderId="10" xfId="0" applyFont="1" applyFill="1" applyBorder="1" applyAlignment="1">
      <alignment horizontal="center" vertical="top" wrapText="1"/>
    </xf>
    <xf numFmtId="0" fontId="11" fillId="13" borderId="10" xfId="0" applyFont="1" applyFill="1" applyBorder="1" applyAlignment="1">
      <alignment horizontal="left" vertical="top" wrapText="1"/>
    </xf>
    <xf numFmtId="0" fontId="11" fillId="13" borderId="10" xfId="0" applyFont="1" applyFill="1" applyBorder="1" applyAlignment="1">
      <alignment horizontal="right" vertical="top" wrapText="1"/>
    </xf>
    <xf numFmtId="0" fontId="11" fillId="13" borderId="10" xfId="0" applyFont="1" applyFill="1" applyBorder="1" applyAlignment="1">
      <alignment horizontal="center" vertical="top" wrapText="1"/>
    </xf>
    <xf numFmtId="164" fontId="11" fillId="13" borderId="10" xfId="0" applyNumberFormat="1" applyFont="1" applyFill="1" applyBorder="1" applyAlignment="1">
      <alignment horizontal="right" vertical="top" wrapText="1"/>
    </xf>
    <xf numFmtId="4" fontId="11" fillId="13" borderId="10" xfId="0" applyNumberFormat="1" applyFont="1" applyFill="1" applyBorder="1" applyAlignment="1">
      <alignment horizontal="right" vertical="top" wrapText="1"/>
    </xf>
    <xf numFmtId="0" fontId="18" fillId="26" borderId="10" xfId="0" applyFont="1" applyFill="1" applyBorder="1" applyAlignment="1">
      <alignment horizontal="left" vertical="top" wrapText="1"/>
    </xf>
    <xf numFmtId="0" fontId="18" fillId="26" borderId="10" xfId="0" applyFont="1" applyFill="1" applyBorder="1" applyAlignment="1">
      <alignment horizontal="right" vertical="top" wrapText="1"/>
    </xf>
    <xf numFmtId="0" fontId="18" fillId="26" borderId="10" xfId="0" applyFont="1" applyFill="1" applyBorder="1" applyAlignment="1">
      <alignment horizontal="center" vertical="top" wrapText="1"/>
    </xf>
    <xf numFmtId="164" fontId="18" fillId="26" borderId="10" xfId="0" applyNumberFormat="1" applyFont="1" applyFill="1" applyBorder="1" applyAlignment="1">
      <alignment horizontal="right" vertical="top" wrapText="1"/>
    </xf>
    <xf numFmtId="4" fontId="18" fillId="26" borderId="10" xfId="0" applyNumberFormat="1" applyFont="1" applyFill="1" applyBorder="1" applyAlignment="1">
      <alignment horizontal="right" vertical="top" wrapText="1"/>
    </xf>
    <xf numFmtId="0" fontId="18" fillId="19" borderId="0" xfId="0" applyFont="1" applyFill="1" applyAlignment="1">
      <alignment horizontal="right" vertical="top" wrapText="1"/>
    </xf>
    <xf numFmtId="4" fontId="18" fillId="19" borderId="0" xfId="0" applyNumberFormat="1" applyFont="1" applyFill="1" applyAlignment="1">
      <alignment horizontal="right" vertical="top" wrapText="1"/>
    </xf>
    <xf numFmtId="0" fontId="11" fillId="13" borderId="16" xfId="0" applyFont="1" applyFill="1" applyBorder="1" applyAlignment="1">
      <alignment horizontal="left" vertical="top" wrapText="1"/>
    </xf>
    <xf numFmtId="0" fontId="18" fillId="27" borderId="10" xfId="0" applyFont="1" applyFill="1" applyBorder="1" applyAlignment="1">
      <alignment horizontal="left" vertical="top" wrapText="1"/>
    </xf>
    <xf numFmtId="0" fontId="18" fillId="27" borderId="10" xfId="0" applyFont="1" applyFill="1" applyBorder="1" applyAlignment="1">
      <alignment horizontal="right" vertical="top" wrapText="1"/>
    </xf>
    <xf numFmtId="0" fontId="18" fillId="27" borderId="10" xfId="0" applyFont="1" applyFill="1" applyBorder="1" applyAlignment="1">
      <alignment horizontal="center" vertical="top" wrapText="1"/>
    </xf>
    <xf numFmtId="164" fontId="18" fillId="27" borderId="10" xfId="0" applyNumberFormat="1" applyFont="1" applyFill="1" applyBorder="1" applyAlignment="1">
      <alignment horizontal="right" vertical="top" wrapText="1"/>
    </xf>
    <xf numFmtId="4" fontId="18" fillId="27" borderId="10" xfId="0" applyNumberFormat="1" applyFont="1" applyFill="1" applyBorder="1" applyAlignment="1">
      <alignment horizontal="right" vertical="top" wrapText="1"/>
    </xf>
    <xf numFmtId="0" fontId="18" fillId="19" borderId="0" xfId="0" applyFont="1" applyFill="1" applyAlignment="1">
      <alignment horizontal="center" vertical="top" wrapText="1"/>
    </xf>
    <xf numFmtId="0" fontId="18" fillId="19" borderId="0" xfId="0" applyFont="1" applyFill="1" applyAlignment="1">
      <alignment horizontal="left" vertical="top" wrapText="1"/>
    </xf>
    <xf numFmtId="0" fontId="14" fillId="19" borderId="0" xfId="0" applyFont="1" applyFill="1" applyAlignment="1">
      <alignment horizontal="right" vertical="top" wrapText="1"/>
    </xf>
    <xf numFmtId="0" fontId="14" fillId="19" borderId="0" xfId="0" applyFont="1" applyFill="1" applyAlignment="1">
      <alignment horizontal="center" vertical="top" wrapText="1"/>
    </xf>
    <xf numFmtId="4" fontId="0" fillId="28" borderId="12" xfId="0" applyNumberFormat="1" applyFill="1" applyBorder="1"/>
    <xf numFmtId="2" fontId="0" fillId="0" borderId="0" xfId="0" applyNumberFormat="1"/>
    <xf numFmtId="0" fontId="38" fillId="30" borderId="0" xfId="3" applyFont="1" applyFill="1" applyAlignment="1">
      <alignment horizontal="center" vertical="center" wrapText="1"/>
    </xf>
    <xf numFmtId="0" fontId="23" fillId="0" borderId="0" xfId="3" applyAlignment="1">
      <alignment vertical="top"/>
    </xf>
    <xf numFmtId="0" fontId="39" fillId="30" borderId="0" xfId="3" applyFont="1" applyFill="1" applyAlignment="1">
      <alignment horizontal="center" vertical="center" wrapText="1"/>
    </xf>
    <xf numFmtId="0" fontId="39" fillId="0" borderId="0" xfId="3" applyFont="1" applyAlignment="1">
      <alignment horizontal="left" vertical="top" wrapText="1"/>
    </xf>
    <xf numFmtId="4" fontId="34" fillId="32" borderId="0" xfId="3" applyNumberFormat="1" applyFont="1" applyFill="1" applyAlignment="1">
      <alignment horizontal="right" vertical="center" wrapText="1"/>
    </xf>
    <xf numFmtId="0" fontId="34" fillId="0" borderId="0" xfId="3" applyFont="1" applyAlignment="1">
      <alignment vertical="center" wrapText="1"/>
    </xf>
    <xf numFmtId="0" fontId="23" fillId="0" borderId="24" xfId="3" applyBorder="1" applyAlignment="1">
      <alignment horizontal="justify" vertical="center" wrapText="1"/>
    </xf>
    <xf numFmtId="4" fontId="23" fillId="0" borderId="0" xfId="3" applyNumberFormat="1" applyAlignment="1">
      <alignment horizontal="right" vertical="center" wrapText="1"/>
    </xf>
    <xf numFmtId="4" fontId="34" fillId="0" borderId="0" xfId="3" applyNumberFormat="1" applyFont="1" applyAlignment="1">
      <alignment vertical="center" wrapText="1"/>
    </xf>
    <xf numFmtId="4" fontId="23" fillId="0" borderId="0" xfId="3" applyNumberFormat="1" applyAlignment="1">
      <alignment vertical="center" wrapText="1"/>
    </xf>
    <xf numFmtId="4" fontId="34" fillId="0" borderId="0" xfId="3" applyNumberFormat="1" applyFont="1" applyAlignment="1">
      <alignment horizontal="right" vertical="center" wrapText="1"/>
    </xf>
    <xf numFmtId="0" fontId="23" fillId="0" borderId="0" xfId="3" applyAlignment="1">
      <alignment vertical="center" wrapText="1"/>
    </xf>
    <xf numFmtId="4" fontId="34" fillId="0" borderId="0" xfId="3" applyNumberFormat="1" applyFont="1" applyAlignment="1">
      <alignment vertical="center"/>
    </xf>
    <xf numFmtId="4" fontId="23" fillId="0" borderId="0" xfId="3" applyNumberFormat="1" applyAlignment="1">
      <alignment vertical="top"/>
    </xf>
    <xf numFmtId="4" fontId="23" fillId="0" borderId="0" xfId="3" applyNumberFormat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0" fontId="41" fillId="15" borderId="0" xfId="0" applyFont="1" applyFill="1" applyAlignment="1">
      <alignment horizontal="center" vertical="top" wrapText="1"/>
    </xf>
    <xf numFmtId="0" fontId="44" fillId="0" borderId="0" xfId="0" applyFont="1"/>
    <xf numFmtId="0" fontId="6" fillId="4" borderId="1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right" vertical="center" wrapText="1"/>
    </xf>
    <xf numFmtId="0" fontId="41" fillId="5" borderId="2" xfId="0" applyFont="1" applyFill="1" applyBorder="1" applyAlignment="1">
      <alignment horizontal="center" vertical="center" wrapText="1"/>
    </xf>
    <xf numFmtId="0" fontId="5" fillId="29" borderId="10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8" fillId="7" borderId="4" xfId="0" applyFont="1" applyFill="1" applyBorder="1" applyAlignment="1">
      <alignment horizontal="left" vertical="center" wrapText="1"/>
    </xf>
    <xf numFmtId="0" fontId="42" fillId="7" borderId="4" xfId="0" applyFont="1" applyFill="1" applyBorder="1" applyAlignment="1">
      <alignment horizontal="left" vertical="center" wrapText="1"/>
    </xf>
    <xf numFmtId="0" fontId="9" fillId="8" borderId="5" xfId="0" applyFont="1" applyFill="1" applyBorder="1" applyAlignment="1">
      <alignment horizontal="right" vertical="center" wrapText="1"/>
    </xf>
    <xf numFmtId="4" fontId="10" fillId="9" borderId="6" xfId="0" applyNumberFormat="1" applyFont="1" applyFill="1" applyBorder="1" applyAlignment="1">
      <alignment horizontal="right" vertical="center" wrapText="1"/>
    </xf>
    <xf numFmtId="4" fontId="8" fillId="29" borderId="10" xfId="0" applyNumberFormat="1" applyFont="1" applyFill="1" applyBorder="1" applyAlignment="1">
      <alignment horizontal="right" vertical="center" wrapText="1"/>
    </xf>
    <xf numFmtId="0" fontId="11" fillId="10" borderId="7" xfId="0" applyFont="1" applyFill="1" applyBorder="1" applyAlignment="1">
      <alignment horizontal="left" vertical="center" wrapText="1"/>
    </xf>
    <xf numFmtId="0" fontId="12" fillId="12" borderId="9" xfId="0" applyFont="1" applyFill="1" applyBorder="1" applyAlignment="1">
      <alignment horizontal="right" vertical="center" wrapText="1"/>
    </xf>
    <xf numFmtId="0" fontId="43" fillId="11" borderId="8" xfId="0" applyFont="1" applyFill="1" applyBorder="1" applyAlignment="1">
      <alignment horizontal="center" vertical="center" wrapText="1"/>
    </xf>
    <xf numFmtId="4" fontId="13" fillId="13" borderId="10" xfId="0" applyNumberFormat="1" applyFont="1" applyFill="1" applyBorder="1" applyAlignment="1">
      <alignment horizontal="right" vertical="center" wrapText="1"/>
    </xf>
    <xf numFmtId="4" fontId="11" fillId="29" borderId="10" xfId="0" applyNumberFormat="1" applyFont="1" applyFill="1" applyBorder="1" applyAlignment="1">
      <alignment horizontal="right" vertical="center" wrapText="1"/>
    </xf>
    <xf numFmtId="4" fontId="11" fillId="13" borderId="10" xfId="0" applyNumberFormat="1" applyFont="1" applyFill="1" applyBorder="1" applyAlignment="1">
      <alignment horizontal="right" vertical="center" wrapText="1"/>
    </xf>
    <xf numFmtId="0" fontId="19" fillId="19" borderId="0" xfId="0" applyFont="1" applyFill="1" applyAlignment="1">
      <alignment horizontal="center" vertical="center" wrapText="1"/>
    </xf>
    <xf numFmtId="0" fontId="44" fillId="19" borderId="0" xfId="0" applyFont="1" applyFill="1" applyAlignment="1">
      <alignment horizontal="center" vertical="center" wrapText="1"/>
    </xf>
    <xf numFmtId="0" fontId="18" fillId="29" borderId="0" xfId="0" applyFont="1" applyFill="1" applyAlignment="1">
      <alignment horizontal="center" vertical="center" wrapText="1"/>
    </xf>
    <xf numFmtId="0" fontId="18" fillId="18" borderId="0" xfId="0" applyFont="1" applyFill="1" applyAlignment="1">
      <alignment horizontal="left" vertical="center" wrapText="1"/>
    </xf>
    <xf numFmtId="0" fontId="0" fillId="29" borderId="0" xfId="0" applyFill="1" applyAlignment="1">
      <alignment vertical="center"/>
    </xf>
    <xf numFmtId="4" fontId="0" fillId="29" borderId="12" xfId="0" applyNumberForma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34" fillId="31" borderId="0" xfId="3" applyNumberFormat="1" applyFont="1" applyFill="1" applyAlignment="1">
      <alignment horizontal="center" vertical="center" wrapText="1"/>
    </xf>
    <xf numFmtId="12" fontId="0" fillId="0" borderId="0" xfId="0" applyNumberFormat="1" applyAlignment="1">
      <alignment horizontal="center" vertical="center"/>
    </xf>
    <xf numFmtId="0" fontId="18" fillId="10" borderId="10" xfId="0" applyFont="1" applyFill="1" applyBorder="1" applyAlignment="1">
      <alignment horizontal="left" vertical="center" wrapText="1"/>
    </xf>
    <xf numFmtId="0" fontId="18" fillId="10" borderId="7" xfId="0" applyFont="1" applyFill="1" applyBorder="1" applyAlignment="1">
      <alignment horizontal="left" vertical="center" wrapText="1"/>
    </xf>
    <xf numFmtId="0" fontId="18" fillId="12" borderId="10" xfId="0" applyFont="1" applyFill="1" applyBorder="1" applyAlignment="1">
      <alignment horizontal="right" vertical="center" wrapText="1"/>
    </xf>
    <xf numFmtId="0" fontId="44" fillId="11" borderId="8" xfId="0" applyFont="1" applyFill="1" applyBorder="1" applyAlignment="1">
      <alignment horizontal="center" vertical="center" wrapText="1"/>
    </xf>
    <xf numFmtId="0" fontId="18" fillId="12" borderId="9" xfId="0" applyFont="1" applyFill="1" applyBorder="1" applyAlignment="1">
      <alignment horizontal="right" vertical="center" wrapText="1"/>
    </xf>
    <xf numFmtId="4" fontId="18" fillId="13" borderId="10" xfId="0" applyNumberFormat="1" applyFont="1" applyFill="1" applyBorder="1" applyAlignment="1">
      <alignment horizontal="right" vertical="center" wrapText="1"/>
    </xf>
    <xf numFmtId="49" fontId="23" fillId="0" borderId="23" xfId="3" applyNumberFormat="1" applyBorder="1" applyAlignment="1">
      <alignment horizontal="center" vertical="center" wrapText="1"/>
    </xf>
    <xf numFmtId="4" fontId="14" fillId="9" borderId="6" xfId="0" applyNumberFormat="1" applyFont="1" applyFill="1" applyBorder="1" applyAlignment="1">
      <alignment horizontal="right" vertical="center" wrapText="1"/>
    </xf>
    <xf numFmtId="0" fontId="2" fillId="0" borderId="0" xfId="5"/>
    <xf numFmtId="0" fontId="45" fillId="0" borderId="23" xfId="5" applyFont="1" applyBorder="1" applyAlignment="1">
      <alignment horizontal="center" vertical="center"/>
    </xf>
    <xf numFmtId="0" fontId="45" fillId="0" borderId="24" xfId="5" applyFont="1" applyBorder="1"/>
    <xf numFmtId="0" fontId="45" fillId="0" borderId="30" xfId="5" applyFont="1" applyBorder="1"/>
    <xf numFmtId="0" fontId="45" fillId="0" borderId="24" xfId="5" applyFont="1" applyBorder="1" applyAlignment="1">
      <alignment horizontal="center" vertical="center"/>
    </xf>
    <xf numFmtId="0" fontId="45" fillId="0" borderId="30" xfId="5" applyFont="1" applyBorder="1" applyAlignment="1">
      <alignment horizontal="center" vertical="center"/>
    </xf>
    <xf numFmtId="0" fontId="2" fillId="0" borderId="23" xfId="5" applyBorder="1" applyAlignment="1">
      <alignment horizontal="center" vertical="center"/>
    </xf>
    <xf numFmtId="0" fontId="2" fillId="0" borderId="24" xfId="5" applyBorder="1" applyAlignment="1">
      <alignment vertical="center"/>
    </xf>
    <xf numFmtId="10" fontId="0" fillId="0" borderId="24" xfId="6" applyNumberFormat="1" applyFont="1" applyBorder="1" applyAlignment="1">
      <alignment horizontal="center" vertical="center"/>
    </xf>
    <xf numFmtId="10" fontId="0" fillId="0" borderId="30" xfId="6" applyNumberFormat="1" applyFont="1" applyBorder="1" applyAlignment="1">
      <alignment horizontal="center" vertical="center"/>
    </xf>
    <xf numFmtId="0" fontId="45" fillId="0" borderId="24" xfId="5" applyFont="1" applyBorder="1" applyAlignment="1">
      <alignment vertical="center"/>
    </xf>
    <xf numFmtId="10" fontId="45" fillId="0" borderId="24" xfId="5" applyNumberFormat="1" applyFont="1" applyBorder="1" applyAlignment="1">
      <alignment horizontal="center" vertical="center"/>
    </xf>
    <xf numFmtId="10" fontId="45" fillId="0" borderId="30" xfId="5" applyNumberFormat="1" applyFont="1" applyBorder="1" applyAlignment="1">
      <alignment horizontal="center" vertical="center"/>
    </xf>
    <xf numFmtId="0" fontId="2" fillId="0" borderId="24" xfId="5" applyBorder="1"/>
    <xf numFmtId="10" fontId="0" fillId="0" borderId="24" xfId="6" applyNumberFormat="1" applyFont="1" applyFill="1" applyBorder="1" applyAlignment="1">
      <alignment horizontal="center" vertical="center"/>
    </xf>
    <xf numFmtId="0" fontId="2" fillId="0" borderId="30" xfId="5" applyBorder="1"/>
    <xf numFmtId="10" fontId="0" fillId="0" borderId="30" xfId="6" applyNumberFormat="1" applyFont="1" applyFill="1" applyBorder="1" applyAlignment="1">
      <alignment horizontal="center" vertical="center"/>
    </xf>
    <xf numFmtId="0" fontId="45" fillId="0" borderId="0" xfId="5" applyFont="1"/>
    <xf numFmtId="0" fontId="2" fillId="0" borderId="24" xfId="5" applyBorder="1" applyAlignment="1">
      <alignment wrapText="1"/>
    </xf>
    <xf numFmtId="10" fontId="45" fillId="0" borderId="24" xfId="5" applyNumberFormat="1" applyFont="1" applyBorder="1" applyAlignment="1">
      <alignment vertical="center"/>
    </xf>
    <xf numFmtId="10" fontId="45" fillId="0" borderId="30" xfId="5" applyNumberFormat="1" applyFont="1" applyBorder="1" applyAlignment="1">
      <alignment vertical="center"/>
    </xf>
    <xf numFmtId="0" fontId="45" fillId="0" borderId="0" xfId="5" applyFont="1" applyAlignment="1">
      <alignment vertical="center"/>
    </xf>
    <xf numFmtId="10" fontId="45" fillId="31" borderId="26" xfId="5" applyNumberFormat="1" applyFont="1" applyFill="1" applyBorder="1"/>
    <xf numFmtId="10" fontId="45" fillId="31" borderId="31" xfId="5" applyNumberFormat="1" applyFont="1" applyFill="1" applyBorder="1"/>
    <xf numFmtId="0" fontId="2" fillId="0" borderId="24" xfId="5" applyBorder="1" applyAlignment="1">
      <alignment horizontal="center" vertical="center"/>
    </xf>
    <xf numFmtId="0" fontId="2" fillId="0" borderId="0" xfId="5" applyAlignment="1">
      <alignment vertical="center"/>
    </xf>
    <xf numFmtId="10" fontId="45" fillId="31" borderId="26" xfId="5" applyNumberFormat="1" applyFont="1" applyFill="1" applyBorder="1" applyAlignment="1">
      <alignment horizontal="center" vertical="center"/>
    </xf>
    <xf numFmtId="10" fontId="45" fillId="31" borderId="31" xfId="5" applyNumberFormat="1" applyFont="1" applyFill="1" applyBorder="1" applyAlignment="1">
      <alignment horizontal="center" vertical="center"/>
    </xf>
    <xf numFmtId="0" fontId="38" fillId="30" borderId="18" xfId="3" applyFont="1" applyFill="1" applyBorder="1" applyAlignment="1">
      <alignment horizontal="right" vertical="center" wrapText="1"/>
    </xf>
    <xf numFmtId="0" fontId="23" fillId="0" borderId="18" xfId="3" applyBorder="1" applyAlignment="1">
      <alignment vertical="top"/>
    </xf>
    <xf numFmtId="0" fontId="34" fillId="0" borderId="22" xfId="3" applyFont="1" applyBorder="1" applyAlignment="1">
      <alignment horizontal="center" vertical="center"/>
    </xf>
    <xf numFmtId="0" fontId="34" fillId="0" borderId="11" xfId="3" applyFont="1" applyBorder="1" applyAlignment="1">
      <alignment horizontal="left" vertical="center"/>
    </xf>
    <xf numFmtId="0" fontId="34" fillId="0" borderId="11" xfId="3" applyFont="1" applyBorder="1" applyAlignment="1">
      <alignment horizontal="center" vertical="center" wrapText="1"/>
    </xf>
    <xf numFmtId="0" fontId="34" fillId="0" borderId="32" xfId="3" applyFont="1" applyBorder="1" applyAlignment="1">
      <alignment horizontal="center" vertical="center"/>
    </xf>
    <xf numFmtId="0" fontId="34" fillId="0" borderId="33" xfId="3" applyFont="1" applyBorder="1" applyAlignment="1">
      <alignment horizontal="left" vertical="center"/>
    </xf>
    <xf numFmtId="17" fontId="34" fillId="0" borderId="33" xfId="3" applyNumberFormat="1" applyFont="1" applyBorder="1" applyAlignment="1">
      <alignment horizontal="center" vertical="center" wrapText="1"/>
    </xf>
    <xf numFmtId="0" fontId="34" fillId="0" borderId="33" xfId="3" applyFont="1" applyBorder="1" applyAlignment="1">
      <alignment horizontal="center" vertical="center" wrapText="1"/>
    </xf>
    <xf numFmtId="4" fontId="23" fillId="0" borderId="24" xfId="3" applyNumberFormat="1" applyBorder="1" applyAlignment="1">
      <alignment horizontal="justify" vertical="center" wrapText="1"/>
    </xf>
    <xf numFmtId="166" fontId="23" fillId="0" borderId="24" xfId="6" applyNumberFormat="1" applyFont="1" applyFill="1" applyBorder="1" applyAlignment="1">
      <alignment horizontal="center" vertical="center" wrapText="1"/>
    </xf>
    <xf numFmtId="9" fontId="23" fillId="0" borderId="24" xfId="6" applyFont="1" applyFill="1" applyBorder="1" applyAlignment="1">
      <alignment horizontal="right" vertical="center" wrapText="1"/>
    </xf>
    <xf numFmtId="9" fontId="34" fillId="0" borderId="0" xfId="3" applyNumberFormat="1" applyFont="1" applyAlignment="1">
      <alignment vertical="center" wrapText="1"/>
    </xf>
    <xf numFmtId="166" fontId="34" fillId="0" borderId="0" xfId="3" applyNumberFormat="1" applyFont="1" applyAlignment="1">
      <alignment vertical="center" wrapText="1"/>
    </xf>
    <xf numFmtId="9" fontId="23" fillId="0" borderId="24" xfId="6" applyFont="1" applyBorder="1" applyAlignment="1">
      <alignment horizontal="right" vertical="center" wrapText="1"/>
    </xf>
    <xf numFmtId="0" fontId="23" fillId="0" borderId="34" xfId="3" applyBorder="1" applyAlignment="1">
      <alignment horizontal="justify" vertical="center" wrapText="1"/>
    </xf>
    <xf numFmtId="4" fontId="23" fillId="0" borderId="34" xfId="3" applyNumberFormat="1" applyBorder="1" applyAlignment="1">
      <alignment horizontal="justify" vertical="center" wrapText="1"/>
    </xf>
    <xf numFmtId="0" fontId="23" fillId="33" borderId="25" xfId="3" applyFill="1" applyBorder="1" applyAlignment="1">
      <alignment horizontal="center" vertical="top"/>
    </xf>
    <xf numFmtId="0" fontId="34" fillId="33" borderId="26" xfId="3" applyFont="1" applyFill="1" applyBorder="1" applyAlignment="1">
      <alignment horizontal="right" vertical="center"/>
    </xf>
    <xf numFmtId="4" fontId="34" fillId="33" borderId="26" xfId="3" applyNumberFormat="1" applyFont="1" applyFill="1" applyBorder="1" applyAlignment="1">
      <alignment horizontal="right" vertical="center"/>
    </xf>
    <xf numFmtId="166" fontId="34" fillId="33" borderId="26" xfId="6" applyNumberFormat="1" applyFont="1" applyFill="1" applyBorder="1" applyAlignment="1">
      <alignment vertical="center"/>
    </xf>
    <xf numFmtId="10" fontId="34" fillId="33" borderId="26" xfId="6" applyNumberFormat="1" applyFont="1" applyFill="1" applyBorder="1" applyAlignment="1">
      <alignment horizontal="right" vertical="center"/>
    </xf>
    <xf numFmtId="10" fontId="34" fillId="33" borderId="26" xfId="6" applyNumberFormat="1" applyFont="1" applyFill="1" applyBorder="1" applyAlignment="1">
      <alignment vertical="center"/>
    </xf>
    <xf numFmtId="4" fontId="23" fillId="0" borderId="0" xfId="3" applyNumberFormat="1" applyAlignment="1">
      <alignment horizontal="right" vertical="top"/>
    </xf>
    <xf numFmtId="0" fontId="23" fillId="0" borderId="0" xfId="3" applyAlignment="1">
      <alignment horizontal="right" vertical="top"/>
    </xf>
    <xf numFmtId="0" fontId="47" fillId="0" borderId="18" xfId="3" applyFont="1" applyBorder="1"/>
    <xf numFmtId="166" fontId="48" fillId="33" borderId="26" xfId="6" applyNumberFormat="1" applyFont="1" applyFill="1" applyBorder="1" applyAlignment="1">
      <alignment vertical="center"/>
    </xf>
    <xf numFmtId="167" fontId="23" fillId="0" borderId="24" xfId="6" applyNumberFormat="1" applyFont="1" applyFill="1" applyBorder="1" applyAlignment="1">
      <alignment horizontal="right" vertical="center" wrapText="1"/>
    </xf>
    <xf numFmtId="165" fontId="23" fillId="0" borderId="0" xfId="7" applyNumberFormat="1" applyFont="1" applyAlignment="1">
      <alignment vertical="top"/>
    </xf>
    <xf numFmtId="165" fontId="34" fillId="0" borderId="0" xfId="7" applyNumberFormat="1" applyFont="1" applyAlignment="1">
      <alignment vertical="center" wrapText="1"/>
    </xf>
    <xf numFmtId="165" fontId="23" fillId="0" borderId="0" xfId="7" applyNumberFormat="1" applyFont="1" applyAlignment="1">
      <alignment vertical="center" wrapText="1"/>
    </xf>
    <xf numFmtId="0" fontId="38" fillId="30" borderId="0" xfId="3" applyFont="1" applyFill="1" applyAlignment="1" applyProtection="1">
      <alignment horizontal="center" vertical="center" wrapText="1"/>
    </xf>
    <xf numFmtId="0" fontId="39" fillId="30" borderId="0" xfId="3" applyFont="1" applyFill="1" applyAlignment="1" applyProtection="1">
      <alignment horizontal="center" vertical="center" wrapText="1"/>
    </xf>
    <xf numFmtId="0" fontId="39" fillId="30" borderId="0" xfId="3" applyFont="1" applyFill="1" applyAlignment="1" applyProtection="1">
      <alignment horizontal="left" vertical="top" wrapText="1"/>
    </xf>
    <xf numFmtId="0" fontId="39" fillId="0" borderId="0" xfId="3" applyFont="1" applyAlignment="1" applyProtection="1">
      <alignment horizontal="left" vertical="top" wrapText="1"/>
    </xf>
    <xf numFmtId="0" fontId="34" fillId="31" borderId="22" xfId="3" applyFont="1" applyFill="1" applyBorder="1" applyAlignment="1" applyProtection="1">
      <alignment horizontal="center" vertical="center"/>
    </xf>
    <xf numFmtId="0" fontId="34" fillId="31" borderId="11" xfId="3" applyFont="1" applyFill="1" applyBorder="1" applyAlignment="1" applyProtection="1">
      <alignment horizontal="center" vertical="center"/>
    </xf>
    <xf numFmtId="0" fontId="34" fillId="31" borderId="11" xfId="3" applyFont="1" applyFill="1" applyBorder="1" applyAlignment="1" applyProtection="1">
      <alignment horizontal="center" vertical="center" wrapText="1"/>
    </xf>
    <xf numFmtId="49" fontId="34" fillId="32" borderId="23" xfId="3" applyNumberFormat="1" applyFont="1" applyFill="1" applyBorder="1" applyAlignment="1" applyProtection="1">
      <alignment horizontal="center" vertical="center" wrapText="1"/>
    </xf>
    <xf numFmtId="0" fontId="34" fillId="32" borderId="24" xfId="3" applyFont="1" applyFill="1" applyBorder="1" applyAlignment="1" applyProtection="1">
      <alignment horizontal="justify" vertical="center" wrapText="1"/>
    </xf>
    <xf numFmtId="4" fontId="34" fillId="32" borderId="24" xfId="3" applyNumberFormat="1" applyFont="1" applyFill="1" applyBorder="1" applyAlignment="1" applyProtection="1">
      <alignment horizontal="center" vertical="center" wrapText="1"/>
    </xf>
    <xf numFmtId="4" fontId="23" fillId="32" borderId="24" xfId="3" applyNumberFormat="1" applyFill="1" applyBorder="1" applyAlignment="1" applyProtection="1">
      <alignment horizontal="right" vertical="center" wrapText="1"/>
    </xf>
    <xf numFmtId="4" fontId="23" fillId="32" borderId="0" xfId="3" applyNumberFormat="1" applyFill="1" applyAlignment="1" applyProtection="1">
      <alignment horizontal="right" vertical="center" wrapText="1"/>
    </xf>
    <xf numFmtId="49" fontId="23" fillId="30" borderId="23" xfId="3" applyNumberFormat="1" applyFill="1" applyBorder="1" applyAlignment="1" applyProtection="1">
      <alignment horizontal="center" vertical="center" wrapText="1"/>
    </xf>
    <xf numFmtId="0" fontId="23" fillId="0" borderId="24" xfId="3" applyBorder="1" applyAlignment="1" applyProtection="1">
      <alignment horizontal="justify" vertical="center" wrapText="1"/>
    </xf>
    <xf numFmtId="0" fontId="23" fillId="0" borderId="24" xfId="3" applyBorder="1" applyAlignment="1" applyProtection="1">
      <alignment horizontal="center" vertical="center" wrapText="1"/>
    </xf>
    <xf numFmtId="165" fontId="23" fillId="0" borderId="24" xfId="4" applyNumberFormat="1" applyFont="1" applyFill="1" applyBorder="1" applyAlignment="1" applyProtection="1">
      <alignment horizontal="center" vertical="center" wrapText="1"/>
    </xf>
    <xf numFmtId="4" fontId="23" fillId="0" borderId="24" xfId="3" applyNumberFormat="1" applyBorder="1" applyAlignment="1" applyProtection="1">
      <alignment horizontal="right" vertical="center" wrapText="1"/>
    </xf>
    <xf numFmtId="0" fontId="23" fillId="0" borderId="24" xfId="3" applyFont="1" applyBorder="1" applyAlignment="1" applyProtection="1">
      <alignment horizontal="justify" vertical="center" wrapText="1"/>
    </xf>
    <xf numFmtId="49" fontId="34" fillId="32" borderId="23" xfId="3" quotePrefix="1" applyNumberFormat="1" applyFont="1" applyFill="1" applyBorder="1" applyAlignment="1" applyProtection="1">
      <alignment horizontal="center" vertical="center" wrapText="1"/>
    </xf>
    <xf numFmtId="49" fontId="23" fillId="0" borderId="23" xfId="3" applyNumberFormat="1" applyBorder="1" applyAlignment="1" applyProtection="1">
      <alignment horizontal="center" vertical="center" wrapText="1"/>
    </xf>
    <xf numFmtId="0" fontId="23" fillId="0" borderId="24" xfId="3" applyFill="1" applyBorder="1" applyAlignment="1" applyProtection="1">
      <alignment horizontal="justify" vertical="center" wrapText="1"/>
    </xf>
    <xf numFmtId="49" fontId="23" fillId="0" borderId="23" xfId="3" quotePrefix="1" applyNumberFormat="1" applyBorder="1" applyAlignment="1" applyProtection="1">
      <alignment horizontal="center" vertical="center" wrapText="1"/>
    </xf>
    <xf numFmtId="0" fontId="23" fillId="0" borderId="0" xfId="3" applyAlignment="1" applyProtection="1">
      <alignment vertical="center" wrapText="1"/>
    </xf>
    <xf numFmtId="0" fontId="23" fillId="0" borderId="25" xfId="3" applyBorder="1" applyAlignment="1" applyProtection="1">
      <alignment horizontal="center" vertical="top"/>
    </xf>
    <xf numFmtId="0" fontId="34" fillId="0" borderId="26" xfId="3" applyFont="1" applyBorder="1" applyAlignment="1" applyProtection="1">
      <alignment horizontal="right" vertical="center"/>
    </xf>
    <xf numFmtId="165" fontId="34" fillId="0" borderId="26" xfId="4" applyNumberFormat="1" applyFont="1" applyBorder="1" applyAlignment="1" applyProtection="1">
      <alignment vertical="center"/>
    </xf>
    <xf numFmtId="4" fontId="34" fillId="0" borderId="26" xfId="3" applyNumberFormat="1" applyFont="1" applyBorder="1" applyAlignment="1" applyProtection="1">
      <alignment vertical="center"/>
    </xf>
    <xf numFmtId="0" fontId="23" fillId="0" borderId="0" xfId="3" applyAlignment="1" applyProtection="1">
      <alignment vertical="top"/>
    </xf>
    <xf numFmtId="4" fontId="23" fillId="0" borderId="0" xfId="3" applyNumberFormat="1" applyAlignment="1" applyProtection="1">
      <alignment horizontal="center" vertical="top"/>
    </xf>
    <xf numFmtId="4" fontId="23" fillId="0" borderId="0" xfId="3" applyNumberFormat="1" applyAlignment="1" applyProtection="1">
      <alignment vertical="top"/>
    </xf>
    <xf numFmtId="0" fontId="20" fillId="0" borderId="11" xfId="1" applyFont="1" applyBorder="1" applyAlignment="1" applyProtection="1">
      <alignment horizontal="right"/>
      <protection locked="0"/>
    </xf>
    <xf numFmtId="10" fontId="14" fillId="14" borderId="0" xfId="0" applyNumberFormat="1" applyFont="1" applyFill="1" applyAlignment="1">
      <alignment horizontal="left" vertical="top" wrapText="1"/>
    </xf>
    <xf numFmtId="0" fontId="14" fillId="14" borderId="0" xfId="0" applyFont="1" applyFill="1" applyAlignment="1">
      <alignment horizontal="left" vertical="top" wrapText="1"/>
    </xf>
    <xf numFmtId="0" fontId="37" fillId="29" borderId="0" xfId="0" applyFont="1" applyFill="1" applyAlignment="1">
      <alignment horizontal="center" vertical="center" wrapText="1"/>
    </xf>
    <xf numFmtId="0" fontId="16" fillId="16" borderId="0" xfId="0" applyFont="1" applyFill="1" applyAlignment="1">
      <alignment horizontal="right" vertical="center" wrapText="1"/>
    </xf>
    <xf numFmtId="0" fontId="14" fillId="14" borderId="0" xfId="0" applyFont="1" applyFill="1" applyAlignment="1">
      <alignment horizontal="left" vertical="center" wrapText="1"/>
    </xf>
    <xf numFmtId="4" fontId="14" fillId="19" borderId="0" xfId="0" applyNumberFormat="1" applyFont="1" applyFill="1" applyAlignment="1">
      <alignment horizontal="right" vertical="center" wrapText="1"/>
    </xf>
    <xf numFmtId="0" fontId="14" fillId="19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left" vertical="top" wrapText="1"/>
    </xf>
    <xf numFmtId="0" fontId="19" fillId="19" borderId="0" xfId="0" applyFont="1" applyFill="1" applyAlignment="1">
      <alignment horizontal="center" vertical="top" wrapText="1"/>
    </xf>
    <xf numFmtId="0" fontId="0" fillId="0" borderId="0" xfId="0"/>
    <xf numFmtId="0" fontId="5" fillId="3" borderId="0" xfId="0" applyFont="1" applyFill="1" applyAlignment="1">
      <alignment horizontal="center" wrapText="1"/>
    </xf>
    <xf numFmtId="4" fontId="17" fillId="17" borderId="0" xfId="0" applyNumberFormat="1" applyFont="1" applyFill="1" applyAlignment="1">
      <alignment horizontal="right" vertical="center" wrapText="1"/>
    </xf>
    <xf numFmtId="49" fontId="35" fillId="0" borderId="0" xfId="1" applyNumberFormat="1" applyFont="1" applyAlignment="1" applyProtection="1">
      <alignment horizontal="center" vertical="center"/>
      <protection locked="0"/>
    </xf>
    <xf numFmtId="49" fontId="36" fillId="0" borderId="0" xfId="1" applyNumberFormat="1" applyFont="1" applyAlignment="1">
      <alignment horizontal="center" vertical="center"/>
    </xf>
    <xf numFmtId="0" fontId="23" fillId="0" borderId="0" xfId="1" applyFont="1" applyAlignment="1">
      <alignment horizontal="left" vertical="center" wrapText="1"/>
    </xf>
    <xf numFmtId="0" fontId="23" fillId="0" borderId="0" xfId="1" applyFont="1" applyAlignment="1">
      <alignment horizontal="left" vertical="center"/>
    </xf>
    <xf numFmtId="49" fontId="35" fillId="0" borderId="0" xfId="1" applyNumberFormat="1" applyFont="1" applyAlignment="1">
      <alignment horizontal="center" vertical="center" wrapText="1"/>
    </xf>
    <xf numFmtId="0" fontId="33" fillId="20" borderId="11" xfId="1" applyFont="1" applyFill="1" applyBorder="1" applyAlignment="1">
      <alignment horizontal="left" vertical="center" wrapText="1"/>
    </xf>
    <xf numFmtId="0" fontId="22" fillId="0" borderId="11" xfId="1" applyFont="1" applyBorder="1" applyAlignment="1">
      <alignment horizontal="right" vertical="center"/>
    </xf>
    <xf numFmtId="10" fontId="22" fillId="0" borderId="11" xfId="2" applyNumberFormat="1" applyFont="1" applyBorder="1" applyAlignment="1">
      <alignment horizontal="center" vertical="center"/>
    </xf>
    <xf numFmtId="0" fontId="22" fillId="0" borderId="11" xfId="1" applyFont="1" applyBorder="1" applyAlignment="1">
      <alignment horizontal="right" vertical="center" wrapText="1"/>
    </xf>
    <xf numFmtId="0" fontId="22" fillId="0" borderId="0" xfId="1" applyFont="1" applyAlignment="1">
      <alignment horizontal="right" vertical="center" wrapText="1"/>
    </xf>
    <xf numFmtId="0" fontId="32" fillId="21" borderId="0" xfId="1" applyFont="1" applyFill="1" applyAlignment="1">
      <alignment horizontal="right"/>
    </xf>
    <xf numFmtId="0" fontId="26" fillId="20" borderId="11" xfId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right" vertical="center"/>
    </xf>
    <xf numFmtId="0" fontId="20" fillId="0" borderId="11" xfId="1" applyFont="1" applyBorder="1" applyAlignment="1">
      <alignment horizontal="center" vertical="center"/>
    </xf>
    <xf numFmtId="10" fontId="22" fillId="22" borderId="11" xfId="2" applyNumberFormat="1" applyFont="1" applyFill="1" applyBorder="1" applyAlignment="1">
      <alignment horizontal="center" vertical="center"/>
    </xf>
    <xf numFmtId="10" fontId="20" fillId="24" borderId="11" xfId="1" applyNumberFormat="1" applyFont="1" applyFill="1" applyBorder="1" applyAlignment="1" applyProtection="1">
      <alignment horizontal="center" vertical="center"/>
      <protection locked="0"/>
    </xf>
    <xf numFmtId="0" fontId="29" fillId="25" borderId="13" xfId="1" applyFont="1" applyFill="1" applyBorder="1" applyAlignment="1">
      <alignment horizontal="center" vertical="center" wrapText="1"/>
    </xf>
    <xf numFmtId="0" fontId="29" fillId="25" borderId="12" xfId="1" applyFont="1" applyFill="1" applyBorder="1" applyAlignment="1">
      <alignment horizontal="center" vertical="center" wrapText="1"/>
    </xf>
    <xf numFmtId="0" fontId="29" fillId="25" borderId="14" xfId="1" applyFont="1" applyFill="1" applyBorder="1" applyAlignment="1">
      <alignment horizontal="center" vertical="center" wrapText="1"/>
    </xf>
    <xf numFmtId="10" fontId="31" fillId="25" borderId="11" xfId="2" applyNumberFormat="1" applyFont="1" applyFill="1" applyBorder="1" applyAlignment="1">
      <alignment horizontal="center" vertical="center"/>
    </xf>
    <xf numFmtId="10" fontId="22" fillId="23" borderId="11" xfId="2" applyNumberFormat="1" applyFont="1" applyFill="1" applyBorder="1" applyAlignment="1">
      <alignment horizontal="center" vertical="center"/>
    </xf>
    <xf numFmtId="10" fontId="20" fillId="23" borderId="11" xfId="1" applyNumberFormat="1" applyFont="1" applyFill="1" applyBorder="1" applyAlignment="1">
      <alignment horizontal="center" vertical="center"/>
    </xf>
    <xf numFmtId="0" fontId="20" fillId="23" borderId="11" xfId="1" applyFont="1" applyFill="1" applyBorder="1" applyAlignment="1">
      <alignment horizontal="center" vertical="center"/>
    </xf>
    <xf numFmtId="0" fontId="20" fillId="24" borderId="11" xfId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22" fillId="0" borderId="0" xfId="1" applyFont="1"/>
    <xf numFmtId="0" fontId="21" fillId="0" borderId="11" xfId="1" applyFont="1" applyBorder="1" applyAlignment="1" applyProtection="1">
      <alignment horizontal="left" vertical="center" wrapText="1"/>
      <protection locked="0"/>
    </xf>
    <xf numFmtId="0" fontId="22" fillId="0" borderId="11" xfId="1" applyFont="1" applyBorder="1" applyAlignment="1" applyProtection="1">
      <alignment horizontal="left" vertical="center" wrapText="1"/>
      <protection locked="0"/>
    </xf>
    <xf numFmtId="0" fontId="24" fillId="20" borderId="11" xfId="1" applyFont="1" applyFill="1" applyBorder="1" applyAlignment="1">
      <alignment horizontal="center" vertical="center"/>
    </xf>
    <xf numFmtId="0" fontId="22" fillId="0" borderId="12" xfId="1" applyFont="1" applyBorder="1" applyAlignment="1">
      <alignment horizontal="left" vertical="center"/>
    </xf>
    <xf numFmtId="49" fontId="20" fillId="0" borderId="13" xfId="1" applyNumberFormat="1" applyFont="1" applyBorder="1" applyAlignment="1">
      <alignment horizontal="left" vertical="center" wrapText="1"/>
    </xf>
    <xf numFmtId="49" fontId="20" fillId="0" borderId="12" xfId="1" applyNumberFormat="1" applyFont="1" applyBorder="1" applyAlignment="1">
      <alignment horizontal="left" vertical="center" wrapText="1"/>
    </xf>
    <xf numFmtId="49" fontId="22" fillId="0" borderId="13" xfId="1" applyNumberFormat="1" applyFont="1" applyBorder="1" applyAlignment="1">
      <alignment horizontal="left" vertical="center" wrapText="1"/>
    </xf>
    <xf numFmtId="49" fontId="22" fillId="0" borderId="12" xfId="1" applyNumberFormat="1" applyFont="1" applyBorder="1" applyAlignment="1">
      <alignment horizontal="left" vertical="center" wrapText="1"/>
    </xf>
    <xf numFmtId="49" fontId="22" fillId="0" borderId="14" xfId="1" applyNumberFormat="1" applyFont="1" applyBorder="1" applyAlignment="1">
      <alignment horizontal="left" vertical="center" wrapText="1"/>
    </xf>
    <xf numFmtId="0" fontId="25" fillId="0" borderId="13" xfId="1" applyFont="1" applyBorder="1" applyAlignment="1">
      <alignment horizontal="left" vertical="center" wrapText="1"/>
    </xf>
    <xf numFmtId="0" fontId="25" fillId="0" borderId="12" xfId="1" applyFont="1" applyBorder="1" applyAlignment="1">
      <alignment horizontal="left" vertical="center" wrapText="1"/>
    </xf>
    <xf numFmtId="0" fontId="25" fillId="0" borderId="14" xfId="1" applyFont="1" applyBorder="1" applyAlignment="1">
      <alignment horizontal="left" vertical="center" wrapText="1"/>
    </xf>
    <xf numFmtId="0" fontId="18" fillId="19" borderId="0" xfId="0" applyFont="1" applyFill="1" applyAlignment="1">
      <alignment horizontal="center" vertical="top" wrapText="1"/>
    </xf>
    <xf numFmtId="0" fontId="14" fillId="19" borderId="0" xfId="0" applyFont="1" applyFill="1" applyAlignment="1">
      <alignment horizontal="right" vertical="top" wrapText="1"/>
    </xf>
    <xf numFmtId="0" fontId="14" fillId="19" borderId="0" xfId="0" applyFont="1" applyFill="1" applyAlignment="1">
      <alignment horizontal="left" vertical="top" wrapText="1"/>
    </xf>
    <xf numFmtId="4" fontId="14" fillId="19" borderId="0" xfId="0" applyNumberFormat="1" applyFont="1" applyFill="1" applyAlignment="1">
      <alignment horizontal="right" vertical="top" wrapText="1"/>
    </xf>
    <xf numFmtId="0" fontId="18" fillId="26" borderId="10" xfId="0" applyFont="1" applyFill="1" applyBorder="1" applyAlignment="1">
      <alignment horizontal="left" vertical="top" wrapText="1"/>
    </xf>
    <xf numFmtId="0" fontId="18" fillId="19" borderId="0" xfId="0" applyFont="1" applyFill="1" applyAlignment="1">
      <alignment horizontal="right" vertical="top" wrapText="1"/>
    </xf>
    <xf numFmtId="0" fontId="18" fillId="27" borderId="10" xfId="0" applyFont="1" applyFill="1" applyBorder="1" applyAlignment="1">
      <alignment horizontal="left" vertical="top" wrapText="1"/>
    </xf>
    <xf numFmtId="0" fontId="5" fillId="19" borderId="10" xfId="0" applyFont="1" applyFill="1" applyBorder="1" applyAlignment="1">
      <alignment horizontal="left" vertical="top" wrapText="1"/>
    </xf>
    <xf numFmtId="0" fontId="11" fillId="13" borderId="10" xfId="0" applyFont="1" applyFill="1" applyBorder="1" applyAlignment="1">
      <alignment horizontal="left" vertical="top" wrapText="1"/>
    </xf>
    <xf numFmtId="0" fontId="5" fillId="19" borderId="0" xfId="0" applyFont="1" applyFill="1" applyAlignment="1">
      <alignment horizontal="center" wrapText="1"/>
    </xf>
    <xf numFmtId="0" fontId="5" fillId="19" borderId="0" xfId="0" applyFont="1" applyFill="1" applyAlignment="1">
      <alignment horizontal="left" vertical="top" wrapText="1"/>
    </xf>
    <xf numFmtId="0" fontId="45" fillId="31" borderId="23" xfId="5" applyFont="1" applyFill="1" applyBorder="1" applyAlignment="1">
      <alignment horizontal="center" vertical="center"/>
    </xf>
    <xf numFmtId="0" fontId="45" fillId="31" borderId="24" xfId="5" applyFont="1" applyFill="1" applyBorder="1" applyAlignment="1">
      <alignment horizontal="center" vertical="center"/>
    </xf>
    <xf numFmtId="0" fontId="45" fillId="31" borderId="30" xfId="5" applyFont="1" applyFill="1" applyBorder="1" applyAlignment="1">
      <alignment horizontal="center" vertical="center"/>
    </xf>
    <xf numFmtId="0" fontId="45" fillId="31" borderId="25" xfId="5" applyFont="1" applyFill="1" applyBorder="1" applyAlignment="1">
      <alignment horizontal="center" vertical="center"/>
    </xf>
    <xf numFmtId="0" fontId="45" fillId="31" borderId="26" xfId="5" applyFont="1" applyFill="1" applyBorder="1" applyAlignment="1">
      <alignment horizontal="center" vertical="center"/>
    </xf>
    <xf numFmtId="0" fontId="46" fillId="31" borderId="0" xfId="5" applyFont="1" applyFill="1" applyAlignment="1">
      <alignment horizontal="center"/>
    </xf>
    <xf numFmtId="0" fontId="45" fillId="0" borderId="27" xfId="5" applyFont="1" applyBorder="1" applyAlignment="1">
      <alignment horizontal="center" vertical="center"/>
    </xf>
    <xf numFmtId="0" fontId="45" fillId="0" borderId="23" xfId="5" applyFont="1" applyBorder="1" applyAlignment="1">
      <alignment horizontal="center" vertical="center"/>
    </xf>
    <xf numFmtId="0" fontId="45" fillId="0" borderId="28" xfId="5" applyFont="1" applyBorder="1" applyAlignment="1">
      <alignment horizontal="center" vertical="center" wrapText="1"/>
    </xf>
    <xf numFmtId="0" fontId="45" fillId="0" borderId="24" xfId="5" applyFont="1" applyBorder="1" applyAlignment="1">
      <alignment horizontal="center" vertical="center" wrapText="1"/>
    </xf>
    <xf numFmtId="0" fontId="45" fillId="32" borderId="28" xfId="5" applyFont="1" applyFill="1" applyBorder="1" applyAlignment="1">
      <alignment horizontal="center"/>
    </xf>
    <xf numFmtId="0" fontId="45" fillId="32" borderId="29" xfId="5" applyFont="1" applyFill="1" applyBorder="1" applyAlignment="1">
      <alignment horizontal="center"/>
    </xf>
    <xf numFmtId="0" fontId="46" fillId="31" borderId="0" xfId="5" applyFont="1" applyFill="1" applyAlignment="1">
      <alignment horizontal="center" vertical="center"/>
    </xf>
    <xf numFmtId="0" fontId="45" fillId="32" borderId="28" xfId="5" applyFont="1" applyFill="1" applyBorder="1" applyAlignment="1">
      <alignment horizontal="center" vertical="center"/>
    </xf>
    <xf numFmtId="0" fontId="45" fillId="32" borderId="29" xfId="5" applyFont="1" applyFill="1" applyBorder="1" applyAlignment="1">
      <alignment horizontal="center" vertical="center"/>
    </xf>
    <xf numFmtId="0" fontId="38" fillId="30" borderId="17" xfId="3" applyFont="1" applyFill="1" applyBorder="1" applyAlignment="1" applyProtection="1">
      <alignment horizontal="center" vertical="center" wrapText="1"/>
    </xf>
    <xf numFmtId="0" fontId="38" fillId="30" borderId="18" xfId="3" applyFont="1" applyFill="1" applyBorder="1" applyAlignment="1" applyProtection="1">
      <alignment horizontal="center" vertical="center" wrapText="1"/>
    </xf>
    <xf numFmtId="0" fontId="39" fillId="30" borderId="19" xfId="3" applyFont="1" applyFill="1" applyBorder="1" applyAlignment="1" applyProtection="1">
      <alignment horizontal="center" vertical="center" wrapText="1"/>
    </xf>
    <xf numFmtId="0" fontId="39" fillId="30" borderId="0" xfId="3" applyFont="1" applyFill="1" applyAlignment="1" applyProtection="1">
      <alignment horizontal="center" vertical="center" wrapText="1"/>
    </xf>
    <xf numFmtId="0" fontId="39" fillId="30" borderId="20" xfId="3" applyFont="1" applyFill="1" applyBorder="1" applyAlignment="1" applyProtection="1">
      <alignment horizontal="left" vertical="top" wrapText="1"/>
    </xf>
    <xf numFmtId="0" fontId="39" fillId="30" borderId="21" xfId="3" applyFont="1" applyFill="1" applyBorder="1" applyAlignment="1" applyProtection="1">
      <alignment horizontal="left" vertical="top" wrapText="1"/>
    </xf>
    <xf numFmtId="4" fontId="23" fillId="0" borderId="0" xfId="3" applyNumberFormat="1" applyAlignment="1" applyProtection="1">
      <alignment horizontal="center" vertical="top"/>
    </xf>
    <xf numFmtId="0" fontId="38" fillId="30" borderId="17" xfId="3" applyFont="1" applyFill="1" applyBorder="1" applyAlignment="1">
      <alignment horizontal="center" wrapText="1"/>
    </xf>
    <xf numFmtId="0" fontId="38" fillId="30" borderId="18" xfId="3" applyFont="1" applyFill="1" applyBorder="1" applyAlignment="1">
      <alignment horizontal="center" wrapText="1"/>
    </xf>
    <xf numFmtId="0" fontId="47" fillId="30" borderId="19" xfId="3" applyFont="1" applyFill="1" applyBorder="1" applyAlignment="1">
      <alignment horizontal="center" vertical="center" wrapText="1"/>
    </xf>
    <xf numFmtId="0" fontId="47" fillId="30" borderId="0" xfId="3" applyFont="1" applyFill="1" applyAlignment="1">
      <alignment horizontal="center" vertical="center" wrapText="1"/>
    </xf>
    <xf numFmtId="0" fontId="39" fillId="31" borderId="20" xfId="3" applyFont="1" applyFill="1" applyBorder="1" applyAlignment="1">
      <alignment horizontal="center" vertical="center" wrapText="1"/>
    </xf>
    <xf numFmtId="0" fontId="39" fillId="31" borderId="21" xfId="3" applyFont="1" applyFill="1" applyBorder="1" applyAlignment="1">
      <alignment horizontal="center" vertical="center" wrapText="1"/>
    </xf>
    <xf numFmtId="0" fontId="34" fillId="33" borderId="35" xfId="3" applyFont="1" applyFill="1" applyBorder="1" applyAlignment="1">
      <alignment horizontal="right" vertical="center"/>
    </xf>
    <xf numFmtId="0" fontId="34" fillId="33" borderId="36" xfId="3" applyFont="1" applyFill="1" applyBorder="1" applyAlignment="1">
      <alignment horizontal="right" vertical="center"/>
    </xf>
  </cellXfs>
  <cellStyles count="8">
    <cellStyle name="Normal" xfId="0" builtinId="0"/>
    <cellStyle name="Normal 2" xfId="1"/>
    <cellStyle name="Normal 3 2" xfId="5"/>
    <cellStyle name="Normal 61" xfId="3"/>
    <cellStyle name="Porcentagem" xfId="7" builtinId="5"/>
    <cellStyle name="Porcentagem 2" xfId="2"/>
    <cellStyle name="Porcentagem 2 2" xfId="6"/>
    <cellStyle name="Porcentagem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152400</xdr:rowOff>
    </xdr:from>
    <xdr:to>
      <xdr:col>1</xdr:col>
      <xdr:colOff>224298</xdr:colOff>
      <xdr:row>0</xdr:row>
      <xdr:rowOff>990600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0"/>
          <a:ext cx="1081548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90948</xdr:colOff>
      <xdr:row>0</xdr:row>
      <xdr:rowOff>895350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7150"/>
          <a:ext cx="1081548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biano\Downloads\10039\ca_arqs\eletrica\e0104500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-m11\publico\WINDOWS\TEMP\B5348E-LM001_R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u-a\01-md-2005\EQUIP\MAQUINAS\I0201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cia\Receita%20Federal%20-%20RJ\Preg&#227;o%203-2013%20-%20Ag.%20Modelo%20B%20Pirai%20e%20Resende\EDITAL%201-2013-%20ADAPTACAO%20PROJETO%20BASICO%20-%20AGENCIA%20MODELO\ANEXO%20V%20-%20PLANILHA%20DE%20OR&#199;AMENTO%20E%20CRONOGRAM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linux\comercial\WINDOWS\Desktop\obras\boca%20rio\planilha\WINDOWS\Desktop\obras\camacari\OR&#199;AMEN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PRO\OBRAS%20E%20SERVI&#199;OS\VIT&#211;RIA\Aquivo%20Cidade%20Alta\Moderniza&#231;&#227;o%202015\Ar%20condicionado\TR%20e%20or&#231;amento-base\WINDOWS\Desktop\obras\boca%20rio\planilha\WINDOWS\Desktop\obras\camacari\OR&#199;AMENT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USTI&#199;A%20FEDERAL\Predio%20Sede%20%20Vitoria%20ES%20-%202009\Justi&#231;a%20Federal%201&#170;%20Instancia\PLANILHA%20OR&#199;AMENTARIA\Or&#231;amento\JFES_Planilha_Orc_Rev02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ERGÊNCIA"/>
      <sheetName val="CAPA"/>
      <sheetName val="Controle"/>
      <sheetName val="LOJAS"/>
      <sheetName val="CONDOMINOS"/>
      <sheetName val="QUADROS DE DISTRIBUIÇÃO"/>
      <sheetName val="BARRAMENTO BLINDADO"/>
      <sheetName val="TRANSFORMADORES"/>
      <sheetName val="GERAL ORIGINAL"/>
      <sheetName val="GERAL POR ITENS"/>
      <sheetName val="MOTORES"/>
      <sheetName val="ANTIGO COND"/>
      <sheetName val="ANTIGO GERAL"/>
      <sheetName val="H_MOT"/>
      <sheetName val="C_MOT"/>
    </sheetNames>
    <sheetDataSet>
      <sheetData sheetId="0" refreshError="1">
        <row r="2">
          <cell r="A2" t="str">
            <v>TABELA DE CARGAS – POR TRANSFORMADOR/PBT EM EMERGÊNCIA</v>
          </cell>
        </row>
        <row r="4">
          <cell r="A4" t="str">
            <v>TRANSFORMADOR 1.1 – PBT-1.1 EM EMERGÊNCIA</v>
          </cell>
        </row>
        <row r="6">
          <cell r="A6" t="str">
            <v>FINALIDADE</v>
          </cell>
          <cell r="B6" t="str">
            <v>POT. UNIT. (kW)</v>
          </cell>
          <cell r="C6" t="str">
            <v>POT. UNIT. (CV)</v>
          </cell>
          <cell r="D6" t="str">
            <v>T I P O</v>
          </cell>
          <cell r="E6" t="str">
            <v>POT-M (KW)</v>
          </cell>
          <cell r="F6" t="str">
            <v>FP- M</v>
          </cell>
          <cell r="G6" t="str">
            <v>QTDE.</v>
          </cell>
          <cell r="H6" t="str">
            <v>PÓLOS</v>
          </cell>
          <cell r="I6" t="str">
            <v>F.D.</v>
          </cell>
          <cell r="J6" t="str">
            <v>F.P.</v>
          </cell>
          <cell r="K6" t="str">
            <v>POT. INSTALADA (kW)</v>
          </cell>
          <cell r="L6" t="str">
            <v>POT. INSTALADA (kVA)</v>
          </cell>
          <cell r="M6" t="str">
            <v>POT. DEMANDADA (kW)</v>
          </cell>
          <cell r="N6" t="str">
            <v>POT. DEMANDADA (kVA)</v>
          </cell>
        </row>
        <row r="7">
          <cell r="A7" t="str">
            <v>BARRAMENTO BLINDADO BB1.1/1.3 – ILUMINAÇÃO HALL</v>
          </cell>
          <cell r="B7">
            <v>123.78</v>
          </cell>
          <cell r="E7" t="e">
            <v>#N/A</v>
          </cell>
          <cell r="F7" t="e">
            <v>#N/A</v>
          </cell>
          <cell r="G7">
            <v>1</v>
          </cell>
          <cell r="I7">
            <v>0.71596423332687886</v>
          </cell>
          <cell r="J7">
            <v>0.97999999999999976</v>
          </cell>
          <cell r="K7">
            <v>123.78</v>
          </cell>
          <cell r="L7">
            <v>126.30612244897962</v>
          </cell>
          <cell r="M7">
            <v>88.622052801201065</v>
          </cell>
          <cell r="N7">
            <v>90.430666123674584</v>
          </cell>
        </row>
        <row r="8">
          <cell r="A8" t="str">
            <v>QD-B1-3S</v>
          </cell>
          <cell r="B8">
            <v>140.32509426511928</v>
          </cell>
          <cell r="E8" t="e">
            <v>#N/A</v>
          </cell>
          <cell r="F8" t="e">
            <v>#N/A</v>
          </cell>
          <cell r="G8">
            <v>1</v>
          </cell>
          <cell r="I8">
            <v>1</v>
          </cell>
          <cell r="J8">
            <v>0.77296462798671983</v>
          </cell>
          <cell r="K8">
            <v>140.32509426511928</v>
          </cell>
          <cell r="L8">
            <v>181.54141752982022</v>
          </cell>
          <cell r="M8">
            <v>140.32509426511928</v>
          </cell>
          <cell r="N8">
            <v>181.54141752982022</v>
          </cell>
        </row>
        <row r="9">
          <cell r="A9" t="str">
            <v>NO BREAK</v>
          </cell>
          <cell r="B9">
            <v>30</v>
          </cell>
          <cell r="G9">
            <v>2</v>
          </cell>
          <cell r="I9">
            <v>0.5</v>
          </cell>
          <cell r="J9">
            <v>1</v>
          </cell>
          <cell r="K9">
            <v>60</v>
          </cell>
          <cell r="L9">
            <v>60</v>
          </cell>
          <cell r="M9">
            <v>30</v>
          </cell>
          <cell r="N9">
            <v>30</v>
          </cell>
        </row>
        <row r="10">
          <cell r="A10" t="str">
            <v>TOTAL</v>
          </cell>
          <cell r="I10">
            <v>0.79896043489677604</v>
          </cell>
          <cell r="J10">
            <v>0.85752015197356957</v>
          </cell>
          <cell r="K10">
            <v>324.10509426511931</v>
          </cell>
          <cell r="L10">
            <v>367.84753997879983</v>
          </cell>
          <cell r="M10">
            <v>258.94714706632033</v>
          </cell>
          <cell r="N10">
            <v>301.97208365349479</v>
          </cell>
        </row>
        <row r="12">
          <cell r="A12" t="str">
            <v>RESUMO GERAL:</v>
          </cell>
          <cell r="B12" t="str">
            <v>kW</v>
          </cell>
          <cell r="C12" t="str">
            <v>kVA</v>
          </cell>
        </row>
        <row r="13">
          <cell r="A13" t="str">
            <v>DEMANDAS</v>
          </cell>
          <cell r="B13">
            <v>258.94714706632033</v>
          </cell>
          <cell r="C13">
            <v>301.97208365349479</v>
          </cell>
        </row>
        <row r="14">
          <cell r="A14" t="str">
            <v>RESERVA     (%)</v>
          </cell>
          <cell r="B14">
            <v>0.2</v>
          </cell>
        </row>
        <row r="15">
          <cell r="A15" t="str">
            <v>FATOR DE SIMULTANEIDADE</v>
          </cell>
          <cell r="B15">
            <v>1</v>
          </cell>
        </row>
        <row r="17">
          <cell r="A17" t="str">
            <v xml:space="preserve">DEMANDA FINAL </v>
          </cell>
          <cell r="B17">
            <v>310.73657647958436</v>
          </cell>
          <cell r="C17">
            <v>362.36650038419373</v>
          </cell>
        </row>
        <row r="19">
          <cell r="A19" t="str">
            <v>TENSÃO (V)</v>
          </cell>
          <cell r="B19">
            <v>380</v>
          </cell>
          <cell r="C19" t="str">
            <v>V</v>
          </cell>
        </row>
        <row r="20">
          <cell r="A20" t="str">
            <v>CORRENTE (A)</v>
          </cell>
          <cell r="B20">
            <v>550.55893826872864</v>
          </cell>
          <cell r="C20" t="str">
            <v>A</v>
          </cell>
        </row>
        <row r="21">
          <cell r="A21" t="str">
            <v>DISJUNTOR GERAL</v>
          </cell>
          <cell r="B21">
            <v>2500</v>
          </cell>
          <cell r="C21" t="str">
            <v>A</v>
          </cell>
        </row>
        <row r="23">
          <cell r="A23" t="str">
            <v>TRANSFORMADOR DE 1500KVA</v>
          </cell>
        </row>
        <row r="27">
          <cell r="A27" t="str">
            <v>TRANSFORMADOR 1.2 – PBT-1.2 EM EMERGÊNCIA</v>
          </cell>
        </row>
        <row r="29">
          <cell r="A29" t="str">
            <v>FINALIDADE</v>
          </cell>
          <cell r="B29" t="str">
            <v>POT. UNIT. (kW)</v>
          </cell>
          <cell r="C29" t="str">
            <v>POT. UNIT. (CV)</v>
          </cell>
          <cell r="D29" t="str">
            <v>T I P O</v>
          </cell>
          <cell r="E29" t="str">
            <v>POT-M (KW)</v>
          </cell>
          <cell r="F29" t="str">
            <v>FP- M</v>
          </cell>
          <cell r="G29" t="str">
            <v>QTDE.</v>
          </cell>
          <cell r="H29" t="str">
            <v>PÓLOS</v>
          </cell>
          <cell r="I29" t="str">
            <v>F.D.</v>
          </cell>
          <cell r="J29" t="str">
            <v>F.P.</v>
          </cell>
          <cell r="K29" t="str">
            <v>POT. INSTALADA (kW)</v>
          </cell>
          <cell r="L29" t="str">
            <v>POT. INSTALADA (kVA)</v>
          </cell>
          <cell r="M29" t="str">
            <v>POT. DEMANDADA (kW)</v>
          </cell>
          <cell r="N29" t="str">
            <v>POT. DEMANDADA (kVA)</v>
          </cell>
        </row>
        <row r="30">
          <cell r="A30" t="str">
            <v>ELEVADORES SUBSOLO</v>
          </cell>
          <cell r="B30">
            <v>20</v>
          </cell>
          <cell r="E30" t="e">
            <v>#N/A</v>
          </cell>
          <cell r="F30" t="e">
            <v>#N/A</v>
          </cell>
          <cell r="G30">
            <v>2</v>
          </cell>
          <cell r="I30">
            <v>0</v>
          </cell>
          <cell r="J30">
            <v>0.8</v>
          </cell>
          <cell r="K30">
            <v>40</v>
          </cell>
          <cell r="L30">
            <v>50</v>
          </cell>
          <cell r="M30">
            <v>0</v>
          </cell>
          <cell r="N30">
            <v>0</v>
          </cell>
        </row>
        <row r="31">
          <cell r="A31" t="str">
            <v>ILUMINAÇÃO E COMANDO ELEVADORES SUBSOLO</v>
          </cell>
          <cell r="B31">
            <v>1.3</v>
          </cell>
          <cell r="E31" t="e">
            <v>#N/A</v>
          </cell>
          <cell r="F31" t="e">
            <v>#N/A</v>
          </cell>
          <cell r="G31">
            <v>1</v>
          </cell>
          <cell r="I31">
            <v>0.74</v>
          </cell>
          <cell r="J31">
            <v>0.8</v>
          </cell>
          <cell r="K31">
            <v>1.3</v>
          </cell>
          <cell r="L31">
            <v>1.625</v>
          </cell>
          <cell r="M31">
            <v>0.96199999999999997</v>
          </cell>
          <cell r="N31">
            <v>1.2024999999999999</v>
          </cell>
        </row>
        <row r="32">
          <cell r="A32" t="str">
            <v>ELEVADORES GARAGEM</v>
          </cell>
          <cell r="B32">
            <v>20</v>
          </cell>
          <cell r="E32" t="e">
            <v>#N/A</v>
          </cell>
          <cell r="F32" t="e">
            <v>#N/A</v>
          </cell>
          <cell r="G32">
            <v>2</v>
          </cell>
          <cell r="I32">
            <v>0.74</v>
          </cell>
          <cell r="J32">
            <v>0.8</v>
          </cell>
          <cell r="K32">
            <v>40</v>
          </cell>
          <cell r="L32">
            <v>50</v>
          </cell>
          <cell r="M32">
            <v>29.6</v>
          </cell>
          <cell r="N32">
            <v>37</v>
          </cell>
        </row>
        <row r="33">
          <cell r="A33" t="str">
            <v>ILUMINAÇÃO E COMANDO ELEVADORES GARAGEM</v>
          </cell>
          <cell r="B33">
            <v>1.3</v>
          </cell>
          <cell r="E33" t="e">
            <v>#N/A</v>
          </cell>
          <cell r="F33" t="e">
            <v>#N/A</v>
          </cell>
          <cell r="G33">
            <v>1</v>
          </cell>
          <cell r="I33">
            <v>0</v>
          </cell>
          <cell r="J33">
            <v>0.8</v>
          </cell>
          <cell r="K33">
            <v>1.3</v>
          </cell>
          <cell r="L33">
            <v>1.625</v>
          </cell>
          <cell r="M33">
            <v>0</v>
          </cell>
          <cell r="N33">
            <v>0</v>
          </cell>
        </row>
        <row r="34">
          <cell r="A34" t="str">
            <v>ELEVADORES ZONA BAIXA</v>
          </cell>
          <cell r="B34">
            <v>50</v>
          </cell>
          <cell r="E34" t="e">
            <v>#N/A</v>
          </cell>
          <cell r="F34" t="e">
            <v>#N/A</v>
          </cell>
          <cell r="G34">
            <v>8</v>
          </cell>
          <cell r="I34">
            <v>0.125</v>
          </cell>
          <cell r="J34">
            <v>0.8</v>
          </cell>
          <cell r="K34">
            <v>400</v>
          </cell>
          <cell r="L34">
            <v>500</v>
          </cell>
          <cell r="M34">
            <v>50</v>
          </cell>
          <cell r="N34">
            <v>62.5</v>
          </cell>
        </row>
        <row r="35">
          <cell r="A35" t="str">
            <v>ILUMINAÇÃO E COMANDO ELEVADORES ZONA BAIXA</v>
          </cell>
          <cell r="B35">
            <v>3</v>
          </cell>
          <cell r="E35" t="e">
            <v>#N/A</v>
          </cell>
          <cell r="F35" t="e">
            <v>#N/A</v>
          </cell>
          <cell r="G35">
            <v>1</v>
          </cell>
          <cell r="I35">
            <v>0.1</v>
          </cell>
          <cell r="J35">
            <v>0.8</v>
          </cell>
          <cell r="K35">
            <v>3</v>
          </cell>
          <cell r="L35">
            <v>3.75</v>
          </cell>
          <cell r="M35">
            <v>0.30000000000000004</v>
          </cell>
          <cell r="N35">
            <v>0.375</v>
          </cell>
        </row>
        <row r="36">
          <cell r="A36" t="str">
            <v>QD-B1-3S-AC</v>
          </cell>
          <cell r="B36">
            <v>140.32509426511928</v>
          </cell>
          <cell r="E36" t="e">
            <v>#N/A</v>
          </cell>
          <cell r="F36" t="e">
            <v>#N/A</v>
          </cell>
          <cell r="G36">
            <v>1</v>
          </cell>
          <cell r="I36">
            <v>0</v>
          </cell>
          <cell r="J36">
            <v>0.77296462798671983</v>
          </cell>
          <cell r="K36">
            <v>140.32509426511928</v>
          </cell>
          <cell r="L36">
            <v>181.54141752982022</v>
          </cell>
          <cell r="M36">
            <v>0</v>
          </cell>
          <cell r="N36">
            <v>0</v>
          </cell>
        </row>
        <row r="37">
          <cell r="A37" t="str">
            <v>VENTILAÇÃO</v>
          </cell>
          <cell r="B37">
            <v>0.56488549618320616</v>
          </cell>
          <cell r="C37">
            <v>0.5</v>
          </cell>
          <cell r="D37" t="str">
            <v>C</v>
          </cell>
          <cell r="E37">
            <v>0.56488549618320616</v>
          </cell>
          <cell r="F37">
            <v>0.73</v>
          </cell>
          <cell r="G37">
            <v>1</v>
          </cell>
          <cell r="I37">
            <v>0</v>
          </cell>
          <cell r="J37">
            <v>0.73</v>
          </cell>
          <cell r="K37">
            <v>0.56488549618320616</v>
          </cell>
          <cell r="L37">
            <v>0.77381574819617283</v>
          </cell>
          <cell r="M37">
            <v>0</v>
          </cell>
          <cell r="N37">
            <v>0</v>
          </cell>
        </row>
        <row r="38">
          <cell r="A38" t="str">
            <v>VENTILAÇÃO</v>
          </cell>
          <cell r="B38">
            <v>0.80291970802919721</v>
          </cell>
          <cell r="C38">
            <v>0.75</v>
          </cell>
          <cell r="D38" t="str">
            <v>C</v>
          </cell>
          <cell r="E38">
            <v>0.80291970802919721</v>
          </cell>
          <cell r="F38">
            <v>0.77</v>
          </cell>
          <cell r="G38">
            <v>1</v>
          </cell>
          <cell r="I38">
            <v>0</v>
          </cell>
          <cell r="J38">
            <v>0.77</v>
          </cell>
          <cell r="K38">
            <v>0.80291970802919721</v>
          </cell>
          <cell r="L38">
            <v>1.0427528675703859</v>
          </cell>
          <cell r="M38">
            <v>0</v>
          </cell>
          <cell r="N38">
            <v>0</v>
          </cell>
        </row>
        <row r="39">
          <cell r="A39" t="str">
            <v>VENTILAÇÃO</v>
          </cell>
          <cell r="B39">
            <v>1.8987341772151898</v>
          </cell>
          <cell r="C39">
            <v>2</v>
          </cell>
          <cell r="D39" t="str">
            <v>C</v>
          </cell>
          <cell r="E39">
            <v>1.8987341772151898</v>
          </cell>
          <cell r="F39">
            <v>0.82</v>
          </cell>
          <cell r="G39">
            <v>1</v>
          </cell>
          <cell r="I39">
            <v>0</v>
          </cell>
          <cell r="J39">
            <v>0.82</v>
          </cell>
          <cell r="K39">
            <v>1.8987341772151898</v>
          </cell>
          <cell r="L39">
            <v>2.3155294844087684</v>
          </cell>
          <cell r="M39">
            <v>0</v>
          </cell>
          <cell r="N39">
            <v>0</v>
          </cell>
        </row>
        <row r="40">
          <cell r="A40" t="str">
            <v>FANCOIL</v>
          </cell>
          <cell r="B40">
            <v>6.3805104408352662</v>
          </cell>
          <cell r="C40">
            <v>7.5</v>
          </cell>
          <cell r="D40" t="str">
            <v>C</v>
          </cell>
          <cell r="E40">
            <v>6.3805104408352662</v>
          </cell>
          <cell r="F40">
            <v>0.8</v>
          </cell>
          <cell r="G40">
            <v>2</v>
          </cell>
          <cell r="I40">
            <v>0</v>
          </cell>
          <cell r="J40">
            <v>0.8</v>
          </cell>
          <cell r="K40">
            <v>12.761020881670532</v>
          </cell>
          <cell r="L40">
            <v>15.951276102088165</v>
          </cell>
          <cell r="M40">
            <v>0</v>
          </cell>
          <cell r="N40">
            <v>0</v>
          </cell>
        </row>
        <row r="41">
          <cell r="A41" t="str">
            <v>UNIDADE CONDENSADORA</v>
          </cell>
          <cell r="B41">
            <v>43.4</v>
          </cell>
          <cell r="G41">
            <v>1</v>
          </cell>
          <cell r="I41">
            <v>0</v>
          </cell>
          <cell r="J41">
            <v>0.8</v>
          </cell>
          <cell r="K41">
            <v>43.4</v>
          </cell>
          <cell r="L41">
            <v>54.249999999999993</v>
          </cell>
          <cell r="M41">
            <v>0</v>
          </cell>
          <cell r="N41">
            <v>0</v>
          </cell>
        </row>
        <row r="42">
          <cell r="A42" t="str">
            <v>FANCOIL ESCRITÓRIOS</v>
          </cell>
          <cell r="B42">
            <v>8.6705202312138727</v>
          </cell>
          <cell r="C42">
            <v>10</v>
          </cell>
          <cell r="D42" t="str">
            <v>C</v>
          </cell>
          <cell r="E42">
            <v>8.6705202312138727</v>
          </cell>
          <cell r="F42">
            <v>0.85</v>
          </cell>
          <cell r="G42">
            <v>32</v>
          </cell>
          <cell r="I42">
            <v>0</v>
          </cell>
          <cell r="J42">
            <v>0.85</v>
          </cell>
          <cell r="K42">
            <v>277.45664739884393</v>
          </cell>
          <cell r="L42">
            <v>326.41958517511051</v>
          </cell>
          <cell r="M42">
            <v>0</v>
          </cell>
          <cell r="N42">
            <v>0</v>
          </cell>
        </row>
        <row r="43">
          <cell r="A43" t="str">
            <v>ILUMINAÇÃO, TOMADAS E AR CONDICIONADO FAST FOOD</v>
          </cell>
          <cell r="B43">
            <v>258.76900000000001</v>
          </cell>
          <cell r="G43">
            <v>1</v>
          </cell>
          <cell r="I43">
            <v>0</v>
          </cell>
          <cell r="J43">
            <v>0.9</v>
          </cell>
          <cell r="K43">
            <v>258.76900000000001</v>
          </cell>
          <cell r="L43">
            <v>287.52111111111111</v>
          </cell>
          <cell r="M43">
            <v>0</v>
          </cell>
          <cell r="N43">
            <v>0</v>
          </cell>
        </row>
        <row r="44">
          <cell r="A44" t="str">
            <v>BOMBA DE RECALQUE DE ÁGUA FRIA</v>
          </cell>
          <cell r="B44">
            <v>20.670391061452513</v>
          </cell>
          <cell r="C44">
            <v>25</v>
          </cell>
          <cell r="D44" t="str">
            <v>H</v>
          </cell>
          <cell r="E44">
            <v>20.670391061452513</v>
          </cell>
          <cell r="F44">
            <v>0.85</v>
          </cell>
          <cell r="G44">
            <v>2</v>
          </cell>
          <cell r="I44">
            <v>0</v>
          </cell>
          <cell r="J44">
            <v>0.85</v>
          </cell>
          <cell r="K44">
            <v>41.340782122905026</v>
          </cell>
          <cell r="L44">
            <v>48.636214262241211</v>
          </cell>
          <cell r="M44">
            <v>0</v>
          </cell>
          <cell r="N44">
            <v>0</v>
          </cell>
        </row>
        <row r="45">
          <cell r="A45" t="str">
            <v>BOMBA DE RECALQUE DE ÁGUAS PLUVIAIS</v>
          </cell>
          <cell r="B45">
            <v>8.6705202312138727</v>
          </cell>
          <cell r="C45">
            <v>10</v>
          </cell>
          <cell r="D45" t="str">
            <v>H</v>
          </cell>
          <cell r="E45">
            <v>8.6705202312138727</v>
          </cell>
          <cell r="F45">
            <v>0.85</v>
          </cell>
          <cell r="G45">
            <v>6</v>
          </cell>
          <cell r="I45">
            <v>0</v>
          </cell>
          <cell r="J45">
            <v>0.85</v>
          </cell>
          <cell r="K45">
            <v>52.02312138728324</v>
          </cell>
          <cell r="L45">
            <v>61.203672220333225</v>
          </cell>
          <cell r="M45">
            <v>0</v>
          </cell>
          <cell r="N45">
            <v>0</v>
          </cell>
        </row>
        <row r="46">
          <cell r="A46" t="str">
            <v>BOMBA DE RECALQUE DE ESGOTO</v>
          </cell>
          <cell r="B46">
            <v>8.6705202312138727</v>
          </cell>
          <cell r="C46">
            <v>10</v>
          </cell>
          <cell r="D46" t="str">
            <v>H</v>
          </cell>
          <cell r="E46">
            <v>8.6705202312138727</v>
          </cell>
          <cell r="F46">
            <v>0.85</v>
          </cell>
          <cell r="G46">
            <v>6</v>
          </cell>
          <cell r="I46">
            <v>0</v>
          </cell>
          <cell r="J46">
            <v>0.85</v>
          </cell>
          <cell r="K46">
            <v>52.02312138728324</v>
          </cell>
          <cell r="L46">
            <v>61.203672220333225</v>
          </cell>
          <cell r="M46">
            <v>0</v>
          </cell>
          <cell r="N46">
            <v>0</v>
          </cell>
        </row>
        <row r="47">
          <cell r="A47" t="str">
            <v>BOMBA DE RECALQUE DE REUSO</v>
          </cell>
          <cell r="B47">
            <v>1.0135135135135136</v>
          </cell>
          <cell r="C47">
            <v>1</v>
          </cell>
          <cell r="D47" t="str">
            <v>H</v>
          </cell>
          <cell r="E47">
            <v>1.0135135135135136</v>
          </cell>
          <cell r="F47">
            <v>0.78</v>
          </cell>
          <cell r="G47">
            <v>2</v>
          </cell>
          <cell r="I47">
            <v>0</v>
          </cell>
          <cell r="J47">
            <v>0.78</v>
          </cell>
          <cell r="K47">
            <v>2.0270270270270272</v>
          </cell>
          <cell r="L47">
            <v>2.5987525987525988</v>
          </cell>
          <cell r="M47">
            <v>0</v>
          </cell>
          <cell r="N47">
            <v>0</v>
          </cell>
        </row>
        <row r="48">
          <cell r="A48" t="str">
            <v>BOMBA DE RECALQUE DO POÇO DE RETARDO</v>
          </cell>
          <cell r="B48">
            <v>1.0135135135135136</v>
          </cell>
          <cell r="C48">
            <v>1</v>
          </cell>
          <cell r="D48" t="str">
            <v>H</v>
          </cell>
          <cell r="E48">
            <v>1.0135135135135136</v>
          </cell>
          <cell r="F48">
            <v>0.78</v>
          </cell>
          <cell r="G48">
            <v>2</v>
          </cell>
          <cell r="I48">
            <v>0</v>
          </cell>
          <cell r="J48">
            <v>0.78</v>
          </cell>
          <cell r="K48">
            <v>2.0270270270270272</v>
          </cell>
          <cell r="L48">
            <v>2.5987525987525988</v>
          </cell>
          <cell r="M48">
            <v>0</v>
          </cell>
          <cell r="N48">
            <v>0</v>
          </cell>
        </row>
        <row r="49">
          <cell r="A49" t="str">
            <v>ESCADA ROLANTE</v>
          </cell>
          <cell r="B49">
            <v>10</v>
          </cell>
          <cell r="G49">
            <v>2</v>
          </cell>
          <cell r="I49">
            <v>0</v>
          </cell>
          <cell r="J49">
            <v>0.8</v>
          </cell>
          <cell r="K49">
            <v>20</v>
          </cell>
          <cell r="L49">
            <v>25</v>
          </cell>
          <cell r="M49">
            <v>0</v>
          </cell>
          <cell r="N49">
            <v>0</v>
          </cell>
        </row>
        <row r="50">
          <cell r="A50" t="str">
            <v>TOTAL</v>
          </cell>
          <cell r="I50">
            <v>5.8131468987100983E-2</v>
          </cell>
          <cell r="J50">
            <v>0.79999999999999993</v>
          </cell>
          <cell r="K50">
            <v>1391.0193808785871</v>
          </cell>
          <cell r="L50">
            <v>1678.056551918718</v>
          </cell>
          <cell r="M50">
            <v>80.861999999999995</v>
          </cell>
          <cell r="N50">
            <v>101.0775</v>
          </cell>
        </row>
        <row r="52">
          <cell r="I52" t="str">
            <v>COM O PAINEL DE SEGURANÇA EM FUNCIONAMENTO</v>
          </cell>
        </row>
        <row r="53">
          <cell r="A53" t="str">
            <v>RESUMO GERAL:</v>
          </cell>
          <cell r="B53" t="str">
            <v>kW</v>
          </cell>
          <cell r="C53" t="str">
            <v>kVA</v>
          </cell>
          <cell r="I53" t="str">
            <v>kW</v>
          </cell>
          <cell r="J53" t="str">
            <v>kVA</v>
          </cell>
        </row>
        <row r="54">
          <cell r="A54" t="str">
            <v>DEMANDAS</v>
          </cell>
          <cell r="B54">
            <v>80.861999999999995</v>
          </cell>
          <cell r="C54">
            <v>101.0775</v>
          </cell>
          <cell r="I54">
            <v>442.08736295026449</v>
          </cell>
          <cell r="J54">
            <v>529.01118759655708</v>
          </cell>
        </row>
        <row r="55">
          <cell r="A55" t="str">
            <v>RESERVA     (%)</v>
          </cell>
          <cell r="B55">
            <v>0.2</v>
          </cell>
          <cell r="I55">
            <v>0</v>
          </cell>
        </row>
        <row r="56">
          <cell r="A56" t="str">
            <v>FATOR DE SIMULTANEIDADE</v>
          </cell>
          <cell r="B56">
            <v>1</v>
          </cell>
          <cell r="I56">
            <v>1</v>
          </cell>
        </row>
        <row r="58">
          <cell r="A58" t="str">
            <v xml:space="preserve">DEMANDA FINAL </v>
          </cell>
          <cell r="B58">
            <v>97.034399999999991</v>
          </cell>
          <cell r="C58">
            <v>121.29299999999999</v>
          </cell>
          <cell r="I58">
            <v>442.08736295026449</v>
          </cell>
          <cell r="J58">
            <v>529.01118759655708</v>
          </cell>
        </row>
        <row r="60">
          <cell r="A60" t="str">
            <v>TENSÃO (V)</v>
          </cell>
          <cell r="B60">
            <v>380</v>
          </cell>
          <cell r="C60" t="str">
            <v>V</v>
          </cell>
          <cell r="I60">
            <v>380</v>
          </cell>
          <cell r="J60" t="str">
            <v>V</v>
          </cell>
        </row>
        <row r="61">
          <cell r="A61" t="str">
            <v>CORRENTE (A)</v>
          </cell>
          <cell r="B61">
            <v>184.28564789688755</v>
          </cell>
          <cell r="C61" t="str">
            <v>A</v>
          </cell>
          <cell r="I61">
            <v>803.74934621893647</v>
          </cell>
          <cell r="J61" t="str">
            <v>A</v>
          </cell>
        </row>
        <row r="62">
          <cell r="A62" t="str">
            <v>DISJUNTOR GERAL</v>
          </cell>
          <cell r="B62">
            <v>2500</v>
          </cell>
          <cell r="C62" t="str">
            <v>A</v>
          </cell>
          <cell r="I62">
            <v>2500</v>
          </cell>
          <cell r="J62" t="str">
            <v>A</v>
          </cell>
        </row>
        <row r="64">
          <cell r="A64" t="str">
            <v>TRANSFORMADOR DE 1500KVA</v>
          </cell>
        </row>
        <row r="69">
          <cell r="A69" t="str">
            <v>PBT-SEG EM EMERGÊNCIA</v>
          </cell>
        </row>
        <row r="71">
          <cell r="A71" t="str">
            <v>EM REGIME NORMAL</v>
          </cell>
        </row>
        <row r="72">
          <cell r="A72" t="str">
            <v>FINALIDADE</v>
          </cell>
          <cell r="B72" t="str">
            <v>POT. UNIT. (kW)</v>
          </cell>
          <cell r="C72" t="str">
            <v>POT. UNIT. (CV)</v>
          </cell>
          <cell r="D72" t="str">
            <v>T I P O</v>
          </cell>
          <cell r="E72" t="str">
            <v>POT-M (KW)</v>
          </cell>
          <cell r="F72" t="str">
            <v>FP- M</v>
          </cell>
          <cell r="G72" t="str">
            <v>QTDE.</v>
          </cell>
          <cell r="H72" t="str">
            <v>PÓLOS</v>
          </cell>
          <cell r="I72" t="str">
            <v>F.D.</v>
          </cell>
          <cell r="J72" t="str">
            <v>F.P.</v>
          </cell>
          <cell r="K72" t="str">
            <v>POT. INSTALADA (kW)</v>
          </cell>
          <cell r="L72" t="str">
            <v>POT. INSTALADA (kVA)</v>
          </cell>
          <cell r="M72" t="str">
            <v>POT. DEMANDADA (kW)</v>
          </cell>
          <cell r="N72" t="str">
            <v>POT. DEMANDADA (kVA)</v>
          </cell>
        </row>
        <row r="73">
          <cell r="A73" t="str">
            <v>ELEVADOR DE SEGUANÇA</v>
          </cell>
          <cell r="B73">
            <v>35</v>
          </cell>
          <cell r="E73" t="e">
            <v>#N/A</v>
          </cell>
          <cell r="F73" t="e">
            <v>#N/A</v>
          </cell>
          <cell r="G73">
            <v>1</v>
          </cell>
          <cell r="I73">
            <v>1</v>
          </cell>
          <cell r="J73">
            <v>0.8</v>
          </cell>
          <cell r="K73">
            <v>35</v>
          </cell>
          <cell r="L73">
            <v>43.75</v>
          </cell>
          <cell r="M73">
            <v>35</v>
          </cell>
          <cell r="N73">
            <v>43.75</v>
          </cell>
        </row>
        <row r="74">
          <cell r="A74" t="str">
            <v>ILUMINAÇÃO E COMANDO ELEVADORE DE SEGURANÇA</v>
          </cell>
          <cell r="B74">
            <v>3</v>
          </cell>
          <cell r="E74" t="e">
            <v>#N/A</v>
          </cell>
          <cell r="F74" t="e">
            <v>#N/A</v>
          </cell>
          <cell r="G74">
            <v>1</v>
          </cell>
          <cell r="I74">
            <v>1</v>
          </cell>
          <cell r="J74">
            <v>0.8</v>
          </cell>
          <cell r="K74">
            <v>3</v>
          </cell>
          <cell r="L74">
            <v>3.75</v>
          </cell>
          <cell r="M74">
            <v>3</v>
          </cell>
          <cell r="N74">
            <v>3.75</v>
          </cell>
        </row>
        <row r="75">
          <cell r="A75" t="str">
            <v>PRESSURIZAÇÃO ESCADA 5SS</v>
          </cell>
          <cell r="B75">
            <v>6.3805104408352662</v>
          </cell>
          <cell r="C75">
            <v>7.5</v>
          </cell>
          <cell r="D75" t="str">
            <v>C</v>
          </cell>
          <cell r="E75">
            <v>6.3805104408352662</v>
          </cell>
          <cell r="F75">
            <v>0.8</v>
          </cell>
          <cell r="G75">
            <v>4</v>
          </cell>
          <cell r="I75">
            <v>0</v>
          </cell>
          <cell r="J75">
            <v>0.8</v>
          </cell>
          <cell r="K75">
            <v>25.522041763341065</v>
          </cell>
          <cell r="L75">
            <v>31.902552204176331</v>
          </cell>
          <cell r="M75">
            <v>0</v>
          </cell>
          <cell r="N75">
            <v>0</v>
          </cell>
        </row>
        <row r="76">
          <cell r="A76" t="str">
            <v>PRESSURIZAÇÃO ESCADA 3SS</v>
          </cell>
          <cell r="B76">
            <v>8.6705202312138727</v>
          </cell>
          <cell r="C76">
            <v>10</v>
          </cell>
          <cell r="D76" t="str">
            <v>C</v>
          </cell>
          <cell r="E76">
            <v>8.6705202312138727</v>
          </cell>
          <cell r="F76">
            <v>0.85</v>
          </cell>
          <cell r="G76">
            <v>2</v>
          </cell>
          <cell r="I76">
            <v>0</v>
          </cell>
          <cell r="J76">
            <v>0.85</v>
          </cell>
          <cell r="K76">
            <v>17.341040462427745</v>
          </cell>
          <cell r="L76">
            <v>20.401224073444407</v>
          </cell>
          <cell r="M76">
            <v>0</v>
          </cell>
          <cell r="N76">
            <v>0</v>
          </cell>
        </row>
        <row r="77">
          <cell r="A77" t="str">
            <v>PRESSURIZAÇÃO ESCADA 1SS</v>
          </cell>
          <cell r="B77">
            <v>16.930022573363431</v>
          </cell>
          <cell r="C77">
            <v>20</v>
          </cell>
          <cell r="D77" t="str">
            <v>C</v>
          </cell>
          <cell r="E77">
            <v>16.930022573363431</v>
          </cell>
          <cell r="F77">
            <v>0.84</v>
          </cell>
          <cell r="G77">
            <v>5</v>
          </cell>
          <cell r="I77">
            <v>0</v>
          </cell>
          <cell r="J77">
            <v>0.84</v>
          </cell>
          <cell r="K77">
            <v>84.650112866817153</v>
          </cell>
          <cell r="L77">
            <v>100.77394388906805</v>
          </cell>
          <cell r="M77">
            <v>0</v>
          </cell>
          <cell r="N77">
            <v>0</v>
          </cell>
        </row>
        <row r="78">
          <cell r="A78" t="str">
            <v>EXAUSTÃO DE FUMAÇA</v>
          </cell>
          <cell r="B78">
            <v>16.930022573363431</v>
          </cell>
          <cell r="C78">
            <v>20</v>
          </cell>
          <cell r="D78" t="str">
            <v>C</v>
          </cell>
          <cell r="E78">
            <v>16.930022573363431</v>
          </cell>
          <cell r="F78">
            <v>0.84</v>
          </cell>
          <cell r="G78">
            <v>2</v>
          </cell>
          <cell r="I78">
            <v>0</v>
          </cell>
          <cell r="J78">
            <v>0.84</v>
          </cell>
          <cell r="K78">
            <v>33.860045146726861</v>
          </cell>
          <cell r="L78">
            <v>40.309577555627214</v>
          </cell>
          <cell r="M78">
            <v>0</v>
          </cell>
          <cell r="N78">
            <v>0</v>
          </cell>
        </row>
        <row r="79">
          <cell r="A79" t="str">
            <v>ELEVADOR DE SEGUANÇA</v>
          </cell>
          <cell r="B79">
            <v>35</v>
          </cell>
          <cell r="E79" t="e">
            <v>#N/A</v>
          </cell>
          <cell r="F79" t="e">
            <v>#N/A</v>
          </cell>
          <cell r="G79">
            <v>1</v>
          </cell>
          <cell r="I79">
            <v>1</v>
          </cell>
          <cell r="J79">
            <v>0.8</v>
          </cell>
          <cell r="K79">
            <v>35</v>
          </cell>
          <cell r="L79">
            <v>43.75</v>
          </cell>
          <cell r="M79">
            <v>35</v>
          </cell>
          <cell r="N79">
            <v>43.75</v>
          </cell>
        </row>
        <row r="80">
          <cell r="A80" t="str">
            <v>ILUMINAÇÃO E COMANDO ELEVADORE DE SEGURANÇA</v>
          </cell>
          <cell r="B80">
            <v>3</v>
          </cell>
          <cell r="E80" t="e">
            <v>#N/A</v>
          </cell>
          <cell r="F80" t="e">
            <v>#N/A</v>
          </cell>
          <cell r="G80">
            <v>1</v>
          </cell>
          <cell r="I80">
            <v>1</v>
          </cell>
          <cell r="J80">
            <v>0.8</v>
          </cell>
          <cell r="K80">
            <v>3</v>
          </cell>
          <cell r="L80">
            <v>3.75</v>
          </cell>
          <cell r="M80">
            <v>3</v>
          </cell>
          <cell r="N80">
            <v>3.75</v>
          </cell>
        </row>
        <row r="81">
          <cell r="A81" t="str">
            <v>PRESSURIZAÇÃO ESCADA 5SS</v>
          </cell>
          <cell r="B81">
            <v>6.3805104408352662</v>
          </cell>
          <cell r="C81">
            <v>7.5</v>
          </cell>
          <cell r="D81" t="str">
            <v>C</v>
          </cell>
          <cell r="E81">
            <v>6.3805104408352662</v>
          </cell>
          <cell r="F81">
            <v>0.8</v>
          </cell>
          <cell r="G81">
            <v>4</v>
          </cell>
          <cell r="I81">
            <v>0</v>
          </cell>
          <cell r="J81">
            <v>0.8</v>
          </cell>
          <cell r="K81">
            <v>25.522041763341065</v>
          </cell>
          <cell r="L81">
            <v>31.902552204176331</v>
          </cell>
          <cell r="M81">
            <v>0</v>
          </cell>
          <cell r="N81">
            <v>0</v>
          </cell>
        </row>
        <row r="82">
          <cell r="A82" t="str">
            <v>PRESSURIZAÇÃO ESCADA 3SS</v>
          </cell>
          <cell r="B82">
            <v>8.6705202312138727</v>
          </cell>
          <cell r="C82">
            <v>10</v>
          </cell>
          <cell r="D82" t="str">
            <v>C</v>
          </cell>
          <cell r="E82">
            <v>8.6705202312138727</v>
          </cell>
          <cell r="F82">
            <v>0.85</v>
          </cell>
          <cell r="G82">
            <v>2</v>
          </cell>
          <cell r="I82">
            <v>0</v>
          </cell>
          <cell r="J82">
            <v>0.85</v>
          </cell>
          <cell r="K82">
            <v>17.341040462427745</v>
          </cell>
          <cell r="L82">
            <v>20.401224073444407</v>
          </cell>
          <cell r="M82">
            <v>0</v>
          </cell>
          <cell r="N82">
            <v>0</v>
          </cell>
        </row>
        <row r="83">
          <cell r="A83" t="str">
            <v>PRESSURIZAÇÃO ESCADA 1SS</v>
          </cell>
          <cell r="B83">
            <v>16.930022573363431</v>
          </cell>
          <cell r="C83">
            <v>20</v>
          </cell>
          <cell r="D83" t="str">
            <v>C</v>
          </cell>
          <cell r="E83">
            <v>16.930022573363431</v>
          </cell>
          <cell r="F83">
            <v>0.84</v>
          </cell>
          <cell r="G83">
            <v>5</v>
          </cell>
          <cell r="I83">
            <v>0</v>
          </cell>
          <cell r="J83">
            <v>0.84</v>
          </cell>
          <cell r="K83">
            <v>84.650112866817153</v>
          </cell>
          <cell r="L83">
            <v>100.77394388906805</v>
          </cell>
          <cell r="M83">
            <v>0</v>
          </cell>
          <cell r="N83">
            <v>0</v>
          </cell>
        </row>
        <row r="84">
          <cell r="A84" t="str">
            <v>EXAUSTÃO DE FUMAÇA</v>
          </cell>
          <cell r="B84">
            <v>16.930022573363431</v>
          </cell>
          <cell r="C84">
            <v>20</v>
          </cell>
          <cell r="D84" t="str">
            <v>C</v>
          </cell>
          <cell r="E84">
            <v>16.930022573363431</v>
          </cell>
          <cell r="F84">
            <v>0.84</v>
          </cell>
          <cell r="G84">
            <v>2</v>
          </cell>
          <cell r="I84">
            <v>0</v>
          </cell>
          <cell r="J84">
            <v>0.84</v>
          </cell>
          <cell r="K84">
            <v>33.860045146726861</v>
          </cell>
          <cell r="L84">
            <v>40.309577555627214</v>
          </cell>
          <cell r="M84">
            <v>0</v>
          </cell>
          <cell r="N84">
            <v>0</v>
          </cell>
        </row>
        <row r="85">
          <cell r="A85" t="str">
            <v>BOMBA DE RECALQUE DE ÓLEO DIESEL</v>
          </cell>
          <cell r="B85">
            <v>2.7500000000000004</v>
          </cell>
          <cell r="C85">
            <v>3</v>
          </cell>
          <cell r="D85" t="str">
            <v>H</v>
          </cell>
          <cell r="E85">
            <v>2.7500000000000004</v>
          </cell>
          <cell r="F85">
            <v>0.77</v>
          </cell>
          <cell r="G85">
            <v>2</v>
          </cell>
          <cell r="I85">
            <v>0.5</v>
          </cell>
          <cell r="J85">
            <v>0.77</v>
          </cell>
          <cell r="K85">
            <v>5.5000000000000009</v>
          </cell>
          <cell r="L85">
            <v>7.1428571428571441</v>
          </cell>
          <cell r="M85">
            <v>2.7500000000000004</v>
          </cell>
          <cell r="N85">
            <v>3.5714285714285721</v>
          </cell>
        </row>
        <row r="86">
          <cell r="A86" t="str">
            <v>ILUMINAÇÃO E TOMADAS GERADOR</v>
          </cell>
          <cell r="B86">
            <v>11.67</v>
          </cell>
          <cell r="E86" t="e">
            <v>#N/A</v>
          </cell>
          <cell r="F86" t="e">
            <v>#N/A</v>
          </cell>
          <cell r="G86">
            <v>1</v>
          </cell>
          <cell r="I86">
            <v>0.9</v>
          </cell>
          <cell r="J86">
            <v>0.94</v>
          </cell>
          <cell r="K86">
            <v>11.67</v>
          </cell>
          <cell r="L86">
            <v>12.414893617021278</v>
          </cell>
          <cell r="M86">
            <v>10.503</v>
          </cell>
          <cell r="N86">
            <v>11.17340425531915</v>
          </cell>
        </row>
        <row r="87">
          <cell r="A87" t="str">
            <v>BOMBA DE INCÊNDIO JOCKEY</v>
          </cell>
          <cell r="B87">
            <v>4.3632075471698117</v>
          </cell>
          <cell r="C87">
            <v>5</v>
          </cell>
          <cell r="D87" t="str">
            <v>H</v>
          </cell>
          <cell r="E87">
            <v>4.3632075471698117</v>
          </cell>
          <cell r="F87">
            <v>0.83</v>
          </cell>
          <cell r="G87">
            <v>1</v>
          </cell>
          <cell r="I87">
            <v>1</v>
          </cell>
          <cell r="J87">
            <v>0.83</v>
          </cell>
          <cell r="K87">
            <v>4.3632075471698117</v>
          </cell>
          <cell r="L87">
            <v>5.2568765628551954</v>
          </cell>
          <cell r="M87">
            <v>4.3632075471698117</v>
          </cell>
          <cell r="N87">
            <v>5.2568765628551954</v>
          </cell>
        </row>
        <row r="88">
          <cell r="A88" t="str">
            <v>BOMBA DE INCÊNDIO PRINCIPAL</v>
          </cell>
          <cell r="B88">
            <v>119.56521739130434</v>
          </cell>
          <cell r="C88">
            <v>150</v>
          </cell>
          <cell r="D88" t="str">
            <v>H</v>
          </cell>
          <cell r="E88">
            <v>119.56521739130434</v>
          </cell>
          <cell r="F88">
            <v>0.86</v>
          </cell>
          <cell r="G88">
            <v>1</v>
          </cell>
          <cell r="I88">
            <v>0</v>
          </cell>
          <cell r="J88">
            <v>0.86</v>
          </cell>
          <cell r="K88">
            <v>119.56521739130434</v>
          </cell>
          <cell r="L88">
            <v>139.02932254802832</v>
          </cell>
          <cell r="M88">
            <v>0</v>
          </cell>
          <cell r="N88">
            <v>0</v>
          </cell>
        </row>
        <row r="89">
          <cell r="A89" t="str">
            <v>RETIFICADOR SUBESTAÇÃO</v>
          </cell>
          <cell r="B89">
            <v>10</v>
          </cell>
          <cell r="G89">
            <v>1</v>
          </cell>
          <cell r="I89">
            <v>1</v>
          </cell>
          <cell r="J89">
            <v>0.8</v>
          </cell>
          <cell r="K89">
            <v>10</v>
          </cell>
          <cell r="L89">
            <v>12.5</v>
          </cell>
          <cell r="M89">
            <v>10</v>
          </cell>
          <cell r="N89">
            <v>12.5</v>
          </cell>
        </row>
        <row r="90">
          <cell r="A90" t="str">
            <v>TOTAL</v>
          </cell>
          <cell r="I90">
            <v>0.18844624461614121</v>
          </cell>
          <cell r="J90">
            <v>0.81266524224042402</v>
          </cell>
          <cell r="K90">
            <v>549.84490541709977</v>
          </cell>
          <cell r="L90">
            <v>658.11854531539404</v>
          </cell>
          <cell r="M90">
            <v>103.61620754716981</v>
          </cell>
          <cell r="N90">
            <v>127.50170938960292</v>
          </cell>
        </row>
        <row r="92">
          <cell r="A92" t="str">
            <v>RESUMO GERAL:</v>
          </cell>
          <cell r="B92" t="str">
            <v>kW</v>
          </cell>
          <cell r="C92" t="str">
            <v>kVA</v>
          </cell>
        </row>
        <row r="93">
          <cell r="A93" t="str">
            <v>DEMANDAS</v>
          </cell>
          <cell r="B93">
            <v>103.61620754716981</v>
          </cell>
          <cell r="C93">
            <v>127.50170938960292</v>
          </cell>
        </row>
        <row r="94">
          <cell r="A94" t="str">
            <v>RESERVA     (%)</v>
          </cell>
          <cell r="B94">
            <v>0.2</v>
          </cell>
        </row>
        <row r="95">
          <cell r="A95" t="str">
            <v>FATOR DE SIMULTANEIDADE</v>
          </cell>
          <cell r="B95">
            <v>1</v>
          </cell>
        </row>
        <row r="97">
          <cell r="A97" t="str">
            <v xml:space="preserve">DEMANDA FINAL </v>
          </cell>
          <cell r="B97">
            <v>124.33944905660377</v>
          </cell>
          <cell r="C97">
            <v>153.00205126752351</v>
          </cell>
        </row>
        <row r="99">
          <cell r="A99" t="str">
            <v>TENSÃO (V)</v>
          </cell>
          <cell r="B99">
            <v>380</v>
          </cell>
          <cell r="C99" t="str">
            <v>V</v>
          </cell>
        </row>
        <row r="100">
          <cell r="A100" t="str">
            <v>CORRENTE (A)</v>
          </cell>
          <cell r="B100">
            <v>232.46256706807799</v>
          </cell>
          <cell r="C100" t="str">
            <v>A</v>
          </cell>
        </row>
        <row r="101">
          <cell r="A101" t="str">
            <v>DISJUNTOR GERAL</v>
          </cell>
          <cell r="B101">
            <v>1250</v>
          </cell>
          <cell r="C101" t="str">
            <v>A</v>
          </cell>
        </row>
        <row r="104">
          <cell r="A104" t="str">
            <v>EM FUNCIONAMENTO</v>
          </cell>
        </row>
        <row r="105">
          <cell r="A105" t="str">
            <v>FINALIDADE</v>
          </cell>
          <cell r="B105" t="str">
            <v>POT. UNIT. (kW)</v>
          </cell>
          <cell r="C105" t="str">
            <v>POT. UNIT. (CV)</v>
          </cell>
          <cell r="D105" t="str">
            <v>T I P O</v>
          </cell>
          <cell r="E105" t="str">
            <v>POT-M (KW)</v>
          </cell>
          <cell r="F105" t="str">
            <v>FP- M</v>
          </cell>
          <cell r="G105" t="str">
            <v>QTDE.</v>
          </cell>
          <cell r="H105" t="str">
            <v>PÓLOS</v>
          </cell>
          <cell r="I105" t="str">
            <v>F.D.</v>
          </cell>
          <cell r="J105" t="str">
            <v>F.P.</v>
          </cell>
          <cell r="K105" t="str">
            <v>POT. INSTALADA (kW)</v>
          </cell>
          <cell r="L105" t="str">
            <v>POT. INSTALADA (kVA)</v>
          </cell>
          <cell r="M105" t="str">
            <v>POT. DEMANDADA (kW)</v>
          </cell>
          <cell r="N105" t="str">
            <v>POT. DEMANDADA (kVA)</v>
          </cell>
        </row>
        <row r="106">
          <cell r="A106" t="str">
            <v>ELEVADOR DE SEGUANÇA</v>
          </cell>
          <cell r="B106">
            <v>35</v>
          </cell>
          <cell r="E106" t="e">
            <v>#N/A</v>
          </cell>
          <cell r="F106" t="e">
            <v>#N/A</v>
          </cell>
          <cell r="G106">
            <v>1</v>
          </cell>
          <cell r="I106">
            <v>1</v>
          </cell>
          <cell r="J106">
            <v>0.8</v>
          </cell>
          <cell r="K106">
            <v>35</v>
          </cell>
          <cell r="L106">
            <v>43.75</v>
          </cell>
          <cell r="M106">
            <v>35</v>
          </cell>
          <cell r="N106">
            <v>43.75</v>
          </cell>
        </row>
        <row r="107">
          <cell r="A107" t="str">
            <v>ILUMINAÇÃO E COMANDO ELEVADORE DE SEGURANÇA</v>
          </cell>
          <cell r="B107">
            <v>3</v>
          </cell>
          <cell r="E107" t="e">
            <v>#N/A</v>
          </cell>
          <cell r="F107" t="e">
            <v>#N/A</v>
          </cell>
          <cell r="G107">
            <v>1</v>
          </cell>
          <cell r="I107">
            <v>1</v>
          </cell>
          <cell r="J107">
            <v>0.8</v>
          </cell>
          <cell r="K107">
            <v>3</v>
          </cell>
          <cell r="L107">
            <v>3.75</v>
          </cell>
          <cell r="M107">
            <v>3</v>
          </cell>
          <cell r="N107">
            <v>3.75</v>
          </cell>
        </row>
        <row r="108">
          <cell r="A108" t="str">
            <v>PRESSURIZAÇÃO ESCADA 5SS</v>
          </cell>
          <cell r="B108">
            <v>6.3805104408352662</v>
          </cell>
          <cell r="C108">
            <v>7.5</v>
          </cell>
          <cell r="D108" t="str">
            <v>C</v>
          </cell>
          <cell r="E108">
            <v>6.3805104408352662</v>
          </cell>
          <cell r="F108">
            <v>0.8</v>
          </cell>
          <cell r="G108">
            <v>4</v>
          </cell>
          <cell r="I108">
            <v>0.5</v>
          </cell>
          <cell r="J108">
            <v>0.8</v>
          </cell>
          <cell r="K108">
            <v>25.522041763341065</v>
          </cell>
          <cell r="L108">
            <v>31.902552204176331</v>
          </cell>
          <cell r="M108">
            <v>12.761020881670532</v>
          </cell>
          <cell r="N108">
            <v>15.951276102088165</v>
          </cell>
        </row>
        <row r="109">
          <cell r="A109" t="str">
            <v>PRESSURIZAÇÃO ESCADA 3SS</v>
          </cell>
          <cell r="B109">
            <v>8.6705202312138727</v>
          </cell>
          <cell r="C109">
            <v>10</v>
          </cell>
          <cell r="D109" t="str">
            <v>C</v>
          </cell>
          <cell r="E109">
            <v>8.6705202312138727</v>
          </cell>
          <cell r="F109">
            <v>0.85</v>
          </cell>
          <cell r="G109">
            <v>2</v>
          </cell>
          <cell r="I109">
            <v>0.5</v>
          </cell>
          <cell r="J109">
            <v>0.85</v>
          </cell>
          <cell r="K109">
            <v>17.341040462427745</v>
          </cell>
          <cell r="L109">
            <v>20.401224073444407</v>
          </cell>
          <cell r="M109">
            <v>8.6705202312138727</v>
          </cell>
          <cell r="N109">
            <v>10.200612036722204</v>
          </cell>
        </row>
        <row r="110">
          <cell r="A110" t="str">
            <v>PRESSURIZAÇÃO ESCADA 1SS</v>
          </cell>
          <cell r="B110">
            <v>16.930022573363431</v>
          </cell>
          <cell r="C110">
            <v>20</v>
          </cell>
          <cell r="D110" t="str">
            <v>C</v>
          </cell>
          <cell r="E110">
            <v>16.930022573363431</v>
          </cell>
          <cell r="F110">
            <v>0.84</v>
          </cell>
          <cell r="G110">
            <v>5</v>
          </cell>
          <cell r="I110">
            <v>0.8</v>
          </cell>
          <cell r="J110">
            <v>0.84</v>
          </cell>
          <cell r="K110">
            <v>84.650112866817153</v>
          </cell>
          <cell r="L110">
            <v>100.77394388906805</v>
          </cell>
          <cell r="M110">
            <v>67.720090293453723</v>
          </cell>
          <cell r="N110">
            <v>80.619155111254443</v>
          </cell>
        </row>
        <row r="111">
          <cell r="A111" t="str">
            <v>EXAUSTÃO DE FUMAÇA</v>
          </cell>
          <cell r="B111">
            <v>16.930022573363431</v>
          </cell>
          <cell r="C111">
            <v>20</v>
          </cell>
          <cell r="D111" t="str">
            <v>C</v>
          </cell>
          <cell r="E111">
            <v>16.930022573363431</v>
          </cell>
          <cell r="F111">
            <v>0.84</v>
          </cell>
          <cell r="G111">
            <v>2</v>
          </cell>
          <cell r="I111">
            <v>1</v>
          </cell>
          <cell r="J111">
            <v>0.84</v>
          </cell>
          <cell r="K111">
            <v>33.860045146726861</v>
          </cell>
          <cell r="L111">
            <v>40.309577555627214</v>
          </cell>
          <cell r="M111">
            <v>33.860045146726861</v>
          </cell>
          <cell r="N111">
            <v>40.309577555627214</v>
          </cell>
        </row>
        <row r="112">
          <cell r="A112" t="str">
            <v>ELEVADOR DE SEGUANÇA</v>
          </cell>
          <cell r="B112">
            <v>35</v>
          </cell>
          <cell r="E112" t="e">
            <v>#N/A</v>
          </cell>
          <cell r="F112" t="e">
            <v>#N/A</v>
          </cell>
          <cell r="G112">
            <v>1</v>
          </cell>
          <cell r="I112">
            <v>1</v>
          </cell>
          <cell r="J112">
            <v>0.8</v>
          </cell>
          <cell r="K112">
            <v>35</v>
          </cell>
          <cell r="L112">
            <v>43.75</v>
          </cell>
          <cell r="M112">
            <v>35</v>
          </cell>
          <cell r="N112">
            <v>43.75</v>
          </cell>
        </row>
        <row r="113">
          <cell r="A113" t="str">
            <v>ILUMINAÇÃO E COMANDO ELEVADORE DE SEGURANÇA</v>
          </cell>
          <cell r="B113">
            <v>3</v>
          </cell>
          <cell r="E113" t="e">
            <v>#N/A</v>
          </cell>
          <cell r="F113" t="e">
            <v>#N/A</v>
          </cell>
          <cell r="G113">
            <v>1</v>
          </cell>
          <cell r="I113">
            <v>1</v>
          </cell>
          <cell r="J113">
            <v>0.8</v>
          </cell>
          <cell r="K113">
            <v>3</v>
          </cell>
          <cell r="L113">
            <v>3.75</v>
          </cell>
          <cell r="M113">
            <v>3</v>
          </cell>
          <cell r="N113">
            <v>3.75</v>
          </cell>
        </row>
        <row r="114">
          <cell r="A114" t="str">
            <v>PRESSURIZAÇÃO ESCADA 5SS</v>
          </cell>
          <cell r="B114">
            <v>6.3805104408352662</v>
          </cell>
          <cell r="C114">
            <v>7.5</v>
          </cell>
          <cell r="D114" t="str">
            <v>C</v>
          </cell>
          <cell r="E114">
            <v>6.3805104408352662</v>
          </cell>
          <cell r="F114">
            <v>0.8</v>
          </cell>
          <cell r="G114">
            <v>4</v>
          </cell>
          <cell r="I114">
            <v>0.5</v>
          </cell>
          <cell r="J114">
            <v>0.8</v>
          </cell>
          <cell r="K114">
            <v>25.522041763341065</v>
          </cell>
          <cell r="L114">
            <v>31.902552204176331</v>
          </cell>
          <cell r="M114">
            <v>12.761020881670532</v>
          </cell>
          <cell r="N114">
            <v>15.951276102088165</v>
          </cell>
        </row>
        <row r="115">
          <cell r="A115" t="str">
            <v>PRESSURIZAÇÃO ESCADA 3SS</v>
          </cell>
          <cell r="B115">
            <v>8.6705202312138727</v>
          </cell>
          <cell r="C115">
            <v>10</v>
          </cell>
          <cell r="D115" t="str">
            <v>C</v>
          </cell>
          <cell r="E115">
            <v>8.6705202312138727</v>
          </cell>
          <cell r="F115">
            <v>0.85</v>
          </cell>
          <cell r="G115">
            <v>2</v>
          </cell>
          <cell r="I115">
            <v>0.5</v>
          </cell>
          <cell r="J115">
            <v>0.85</v>
          </cell>
          <cell r="K115">
            <v>17.341040462427745</v>
          </cell>
          <cell r="L115">
            <v>20.401224073444407</v>
          </cell>
          <cell r="M115">
            <v>8.6705202312138727</v>
          </cell>
          <cell r="N115">
            <v>10.200612036722204</v>
          </cell>
        </row>
        <row r="116">
          <cell r="A116" t="str">
            <v>PRESSURIZAÇÃO ESCADA 1SS</v>
          </cell>
          <cell r="B116">
            <v>16.930022573363431</v>
          </cell>
          <cell r="C116">
            <v>20</v>
          </cell>
          <cell r="D116" t="str">
            <v>C</v>
          </cell>
          <cell r="E116">
            <v>16.930022573363431</v>
          </cell>
          <cell r="F116">
            <v>0.84</v>
          </cell>
          <cell r="G116">
            <v>5</v>
          </cell>
          <cell r="I116">
            <v>0.8</v>
          </cell>
          <cell r="J116">
            <v>0.84</v>
          </cell>
          <cell r="K116">
            <v>84.650112866817153</v>
          </cell>
          <cell r="L116">
            <v>100.77394388906805</v>
          </cell>
          <cell r="M116">
            <v>67.720090293453723</v>
          </cell>
          <cell r="N116">
            <v>80.619155111254443</v>
          </cell>
        </row>
        <row r="117">
          <cell r="A117" t="str">
            <v>EXAUSTÃO DE FUMAÇA</v>
          </cell>
          <cell r="B117">
            <v>16.930022573363431</v>
          </cell>
          <cell r="C117">
            <v>20</v>
          </cell>
          <cell r="D117" t="str">
            <v>C</v>
          </cell>
          <cell r="E117">
            <v>16.930022573363431</v>
          </cell>
          <cell r="F117">
            <v>0.84</v>
          </cell>
          <cell r="G117">
            <v>2</v>
          </cell>
          <cell r="I117">
            <v>1</v>
          </cell>
          <cell r="J117">
            <v>0.84</v>
          </cell>
          <cell r="K117">
            <v>33.860045146726861</v>
          </cell>
          <cell r="L117">
            <v>40.309577555627214</v>
          </cell>
          <cell r="M117">
            <v>33.860045146726861</v>
          </cell>
          <cell r="N117">
            <v>40.309577555627214</v>
          </cell>
        </row>
        <row r="118">
          <cell r="A118" t="str">
            <v>BOMBA DE RECALQUE DE ÓLEO DIESEL</v>
          </cell>
          <cell r="B118">
            <v>2.7500000000000004</v>
          </cell>
          <cell r="C118">
            <v>3</v>
          </cell>
          <cell r="D118" t="str">
            <v>H</v>
          </cell>
          <cell r="E118">
            <v>2.7500000000000004</v>
          </cell>
          <cell r="F118">
            <v>0.77</v>
          </cell>
          <cell r="G118">
            <v>2</v>
          </cell>
          <cell r="I118">
            <v>0.5</v>
          </cell>
          <cell r="J118">
            <v>0.77</v>
          </cell>
          <cell r="K118">
            <v>5.5000000000000009</v>
          </cell>
          <cell r="L118">
            <v>7.1428571428571441</v>
          </cell>
          <cell r="M118">
            <v>2.7500000000000004</v>
          </cell>
          <cell r="N118">
            <v>3.5714285714285721</v>
          </cell>
        </row>
        <row r="119">
          <cell r="A119" t="str">
            <v>ILUMINAÇÃO E TOMADAS GERADOR</v>
          </cell>
          <cell r="B119">
            <v>11.67</v>
          </cell>
          <cell r="G119">
            <v>1</v>
          </cell>
          <cell r="I119">
            <v>0.9</v>
          </cell>
          <cell r="J119">
            <v>0.94</v>
          </cell>
          <cell r="K119">
            <v>11.67</v>
          </cell>
          <cell r="L119">
            <v>12.414893617021278</v>
          </cell>
          <cell r="M119">
            <v>10.503</v>
          </cell>
          <cell r="N119">
            <v>11.17340425531915</v>
          </cell>
        </row>
        <row r="120">
          <cell r="A120" t="str">
            <v>BOMBA DE INCÊNDIO JOCKEY</v>
          </cell>
          <cell r="B120">
            <v>6.3805104408352662</v>
          </cell>
          <cell r="C120">
            <v>7.5</v>
          </cell>
          <cell r="D120" t="str">
            <v>H</v>
          </cell>
          <cell r="E120">
            <v>6.3805104408352662</v>
          </cell>
          <cell r="F120">
            <v>0.8</v>
          </cell>
          <cell r="G120">
            <v>1</v>
          </cell>
          <cell r="I120">
            <v>0</v>
          </cell>
          <cell r="J120">
            <v>0.8</v>
          </cell>
          <cell r="K120">
            <v>6.3805104408352662</v>
          </cell>
          <cell r="L120">
            <v>7.9756380510440827</v>
          </cell>
          <cell r="M120">
            <v>0</v>
          </cell>
          <cell r="N120">
            <v>0</v>
          </cell>
        </row>
        <row r="121">
          <cell r="A121" t="str">
            <v>BOMBA DE INCÊNDIO PRINCIPAL</v>
          </cell>
          <cell r="B121">
            <v>119.56521739130434</v>
          </cell>
          <cell r="C121">
            <v>150</v>
          </cell>
          <cell r="D121" t="str">
            <v>H</v>
          </cell>
          <cell r="E121">
            <v>119.56521739130434</v>
          </cell>
          <cell r="F121">
            <v>0.86</v>
          </cell>
          <cell r="G121">
            <v>1</v>
          </cell>
          <cell r="I121">
            <v>1</v>
          </cell>
          <cell r="J121">
            <v>0.86</v>
          </cell>
          <cell r="K121">
            <v>119.56521739130434</v>
          </cell>
          <cell r="L121">
            <v>139.02932254802832</v>
          </cell>
          <cell r="M121">
            <v>119.56521739130434</v>
          </cell>
          <cell r="N121">
            <v>139.02932254802832</v>
          </cell>
        </row>
        <row r="122">
          <cell r="A122" t="str">
            <v>RETIFICADOR SUBESTAÇÃO</v>
          </cell>
          <cell r="B122">
            <v>10</v>
          </cell>
          <cell r="G122">
            <v>1</v>
          </cell>
          <cell r="I122">
            <v>1</v>
          </cell>
          <cell r="J122">
            <v>0.8</v>
          </cell>
          <cell r="K122">
            <v>10</v>
          </cell>
          <cell r="L122">
            <v>12.5</v>
          </cell>
          <cell r="M122">
            <v>10</v>
          </cell>
          <cell r="N122">
            <v>12.5</v>
          </cell>
        </row>
        <row r="123">
          <cell r="A123" t="str">
            <v>TOTAL</v>
          </cell>
          <cell r="I123">
            <v>0.84231455515010045</v>
          </cell>
          <cell r="J123">
            <v>0.83689583526671951</v>
          </cell>
          <cell r="K123">
            <v>551.86220831076525</v>
          </cell>
          <cell r="L123">
            <v>660.83730680358292</v>
          </cell>
          <cell r="M123">
            <v>464.8415704974343</v>
          </cell>
          <cell r="N123">
            <v>555.43539698615996</v>
          </cell>
        </row>
        <row r="125">
          <cell r="A125" t="str">
            <v>RESUMO GERAL:</v>
          </cell>
          <cell r="B125" t="str">
            <v>kW</v>
          </cell>
          <cell r="C125" t="str">
            <v>kVA</v>
          </cell>
        </row>
        <row r="126">
          <cell r="A126" t="str">
            <v>DEMANDAS</v>
          </cell>
          <cell r="B126">
            <v>464.8415704974343</v>
          </cell>
          <cell r="C126">
            <v>555.43539698615996</v>
          </cell>
        </row>
        <row r="127">
          <cell r="A127" t="str">
            <v>RESERVA     (%)</v>
          </cell>
          <cell r="B127">
            <v>0.2</v>
          </cell>
        </row>
        <row r="128">
          <cell r="A128" t="str">
            <v>FATOR DE SIMULTANEIDADE</v>
          </cell>
          <cell r="B128">
            <v>1</v>
          </cell>
        </row>
        <row r="130">
          <cell r="A130" t="str">
            <v xml:space="preserve">DEMANDA FINAL </v>
          </cell>
          <cell r="B130">
            <v>557.80988459692117</v>
          </cell>
          <cell r="C130">
            <v>666.5224763833919</v>
          </cell>
        </row>
        <row r="131">
          <cell r="J131" t="str">
            <v>CORRENTE DE PARTIDA (PIOR CASO)</v>
          </cell>
        </row>
        <row r="132">
          <cell r="A132" t="str">
            <v>TENSÃO (V)</v>
          </cell>
          <cell r="B132">
            <v>380</v>
          </cell>
          <cell r="C132" t="str">
            <v>V</v>
          </cell>
          <cell r="J132">
            <v>1223.676134633914</v>
          </cell>
          <cell r="K132" t="str">
            <v>A</v>
          </cell>
        </row>
        <row r="133">
          <cell r="A133" t="str">
            <v>CORRENTE (A)</v>
          </cell>
          <cell r="B133">
            <v>1012.676134633914</v>
          </cell>
          <cell r="C133" t="str">
            <v>A</v>
          </cell>
        </row>
        <row r="134">
          <cell r="A134" t="str">
            <v>DISJUNTOR GERAL</v>
          </cell>
          <cell r="B134">
            <v>1250</v>
          </cell>
          <cell r="C134" t="str">
            <v>A</v>
          </cell>
          <cell r="I134" t="str">
            <v>Ip/In</v>
          </cell>
          <cell r="J134">
            <v>0.97894090770713116</v>
          </cell>
          <cell r="K134" t="str">
            <v>A</v>
          </cell>
        </row>
        <row r="136">
          <cell r="A136" t="str">
            <v>TRANSFORMADOR DE 750KVA</v>
          </cell>
        </row>
        <row r="139">
          <cell r="A139" t="str">
            <v>TRANSFORMADOR 2.1 – PBT-2.1 EM EMERGÊNCIA</v>
          </cell>
        </row>
        <row r="141">
          <cell r="A141" t="str">
            <v>FINALIDADE</v>
          </cell>
          <cell r="B141" t="str">
            <v>POT. UNIT. (kW)</v>
          </cell>
          <cell r="C141" t="str">
            <v>POT. UNIT. (CV)</v>
          </cell>
          <cell r="D141" t="str">
            <v>T I P O</v>
          </cell>
          <cell r="E141" t="str">
            <v>POT-M (KW)</v>
          </cell>
          <cell r="F141" t="str">
            <v>FP- M</v>
          </cell>
          <cell r="G141" t="str">
            <v>QTDE.</v>
          </cell>
          <cell r="H141" t="str">
            <v>PÓLOS</v>
          </cell>
          <cell r="I141" t="str">
            <v>F.D.</v>
          </cell>
          <cell r="J141" t="str">
            <v>F.P.</v>
          </cell>
          <cell r="K141" t="str">
            <v>POT. INSTALADA (kW)</v>
          </cell>
          <cell r="L141" t="str">
            <v>POT. INSTALADA (kVA)</v>
          </cell>
          <cell r="M141" t="str">
            <v>POT. DEMANDADA (kW)</v>
          </cell>
          <cell r="N141" t="str">
            <v>POT. DEMANDADA (kVA)</v>
          </cell>
        </row>
        <row r="142">
          <cell r="A142" t="str">
            <v>ILUMINAÇÃO HELIPONTO</v>
          </cell>
          <cell r="B142">
            <v>10</v>
          </cell>
          <cell r="E142" t="e">
            <v>#N/A</v>
          </cell>
          <cell r="F142" t="e">
            <v>#N/A</v>
          </cell>
          <cell r="G142">
            <v>1</v>
          </cell>
          <cell r="I142">
            <v>1</v>
          </cell>
          <cell r="J142">
            <v>0.9</v>
          </cell>
          <cell r="K142">
            <v>10</v>
          </cell>
          <cell r="L142">
            <v>11.111111111111111</v>
          </cell>
          <cell r="M142">
            <v>10</v>
          </cell>
          <cell r="N142">
            <v>11.111111111111111</v>
          </cell>
        </row>
        <row r="143">
          <cell r="A143" t="str">
            <v>ELEVADORE HELIPONTO</v>
          </cell>
          <cell r="B143">
            <v>12</v>
          </cell>
          <cell r="E143" t="e">
            <v>#N/A</v>
          </cell>
          <cell r="F143" t="e">
            <v>#N/A</v>
          </cell>
          <cell r="G143">
            <v>2</v>
          </cell>
          <cell r="I143">
            <v>1</v>
          </cell>
          <cell r="J143">
            <v>0.9</v>
          </cell>
          <cell r="K143">
            <v>24</v>
          </cell>
          <cell r="L143">
            <v>26.666666666666664</v>
          </cell>
          <cell r="M143">
            <v>24</v>
          </cell>
          <cell r="N143">
            <v>26.666666666666664</v>
          </cell>
        </row>
        <row r="144">
          <cell r="A144" t="str">
            <v>ILUMINAÇÃO E COMANDO ELEVADORE HELIPONTO</v>
          </cell>
          <cell r="B144">
            <v>1.3</v>
          </cell>
          <cell r="E144" t="e">
            <v>#N/A</v>
          </cell>
          <cell r="F144" t="e">
            <v>#N/A</v>
          </cell>
          <cell r="G144">
            <v>1</v>
          </cell>
          <cell r="I144">
            <v>1</v>
          </cell>
          <cell r="J144">
            <v>0.8</v>
          </cell>
          <cell r="K144">
            <v>1.3</v>
          </cell>
          <cell r="L144">
            <v>1.625</v>
          </cell>
          <cell r="M144">
            <v>1.3</v>
          </cell>
          <cell r="N144">
            <v>1.625</v>
          </cell>
        </row>
        <row r="145">
          <cell r="A145" t="str">
            <v>ELEVADORES ZONA ALTA</v>
          </cell>
          <cell r="B145">
            <v>70</v>
          </cell>
          <cell r="E145" t="e">
            <v>#N/A</v>
          </cell>
          <cell r="F145" t="e">
            <v>#N/A</v>
          </cell>
          <cell r="G145">
            <v>8</v>
          </cell>
          <cell r="I145">
            <v>0.13</v>
          </cell>
          <cell r="J145">
            <v>0.8</v>
          </cell>
          <cell r="K145">
            <v>560</v>
          </cell>
          <cell r="L145">
            <v>700</v>
          </cell>
          <cell r="M145">
            <v>72.8</v>
          </cell>
          <cell r="N145">
            <v>91</v>
          </cell>
        </row>
        <row r="146">
          <cell r="A146" t="str">
            <v>ILUMINAÇÃO E COMANDO ELEVADORES ZONA ALTA</v>
          </cell>
          <cell r="B146">
            <v>3</v>
          </cell>
          <cell r="E146" t="e">
            <v>#N/A</v>
          </cell>
          <cell r="F146" t="e">
            <v>#N/A</v>
          </cell>
          <cell r="G146">
            <v>1</v>
          </cell>
          <cell r="I146">
            <v>0.13</v>
          </cell>
          <cell r="J146">
            <v>0.8</v>
          </cell>
          <cell r="K146">
            <v>3</v>
          </cell>
          <cell r="L146">
            <v>3.75</v>
          </cell>
          <cell r="M146">
            <v>0.39</v>
          </cell>
          <cell r="N146">
            <v>0.48750000000000004</v>
          </cell>
        </row>
        <row r="147">
          <cell r="A147" t="str">
            <v>VENTILAÇÃO</v>
          </cell>
          <cell r="B147">
            <v>83.25</v>
          </cell>
          <cell r="G147">
            <v>1</v>
          </cell>
          <cell r="I147">
            <v>0</v>
          </cell>
          <cell r="J147">
            <v>0.8</v>
          </cell>
          <cell r="K147">
            <v>83.25</v>
          </cell>
          <cell r="L147">
            <v>104.0625</v>
          </cell>
          <cell r="M147">
            <v>0</v>
          </cell>
          <cell r="N147">
            <v>0</v>
          </cell>
        </row>
        <row r="148">
          <cell r="A148" t="str">
            <v>BOMBAS DA CENTRAL DE ÁGUA GELADA</v>
          </cell>
          <cell r="B148">
            <v>535</v>
          </cell>
          <cell r="G148">
            <v>1</v>
          </cell>
          <cell r="I148">
            <v>0</v>
          </cell>
          <cell r="J148">
            <v>1.8</v>
          </cell>
          <cell r="K148">
            <v>535</v>
          </cell>
          <cell r="L148">
            <v>297.22222222222223</v>
          </cell>
          <cell r="M148">
            <v>0</v>
          </cell>
          <cell r="N148">
            <v>0</v>
          </cell>
        </row>
        <row r="153">
          <cell r="A153" t="str">
            <v>TOTAL</v>
          </cell>
          <cell r="I153">
            <v>8.9178414368501088E-2</v>
          </cell>
          <cell r="J153">
            <v>0.82886217251514727</v>
          </cell>
          <cell r="K153">
            <v>1216.55</v>
          </cell>
          <cell r="L153">
            <v>1144.4375</v>
          </cell>
          <cell r="M153">
            <v>108.49</v>
          </cell>
          <cell r="N153">
            <v>130.89027777777778</v>
          </cell>
        </row>
        <row r="155">
          <cell r="A155" t="str">
            <v>RESUMO GERAL:</v>
          </cell>
          <cell r="B155" t="str">
            <v>kW</v>
          </cell>
          <cell r="C155" t="str">
            <v>kVA</v>
          </cell>
        </row>
        <row r="156">
          <cell r="A156" t="str">
            <v>DEMANDAS</v>
          </cell>
          <cell r="B156">
            <v>108.49</v>
          </cell>
          <cell r="C156">
            <v>130.89027777777778</v>
          </cell>
        </row>
        <row r="157">
          <cell r="A157" t="str">
            <v>RESERVA     (%)</v>
          </cell>
          <cell r="B157">
            <v>0.2</v>
          </cell>
        </row>
        <row r="158">
          <cell r="A158" t="str">
            <v>FATOR DE SIMULTANEIDADE</v>
          </cell>
          <cell r="B158">
            <v>1</v>
          </cell>
        </row>
        <row r="160">
          <cell r="A160" t="str">
            <v xml:space="preserve">DEMANDA FINAL </v>
          </cell>
          <cell r="B160">
            <v>130.18799999999999</v>
          </cell>
          <cell r="C160">
            <v>157.06833333333333</v>
          </cell>
        </row>
        <row r="162">
          <cell r="A162" t="str">
            <v>TENSÃO (V)</v>
          </cell>
          <cell r="B162">
            <v>380</v>
          </cell>
          <cell r="C162" t="str">
            <v>V</v>
          </cell>
        </row>
        <row r="163">
          <cell r="A163" t="str">
            <v>CORRENTE (A)</v>
          </cell>
          <cell r="B163">
            <v>238.64064350306808</v>
          </cell>
          <cell r="C163" t="str">
            <v>A</v>
          </cell>
        </row>
        <row r="164">
          <cell r="A164" t="str">
            <v>DISJUNTOR GERAL</v>
          </cell>
          <cell r="B164">
            <v>2500</v>
          </cell>
          <cell r="C164" t="str">
            <v>A</v>
          </cell>
        </row>
        <row r="166">
          <cell r="A166" t="str">
            <v>TRANSFORMADOR DE 1500KVA</v>
          </cell>
        </row>
        <row r="170">
          <cell r="A170" t="str">
            <v>TRANSFORMADOR 2.2 – PBT-2.2 EM EMERGÊNCIA</v>
          </cell>
        </row>
        <row r="172">
          <cell r="A172" t="str">
            <v>FINALIDADE</v>
          </cell>
          <cell r="B172" t="str">
            <v>POT. UNIT. (kW)</v>
          </cell>
          <cell r="C172" t="str">
            <v>POT. UNIT. (CV)</v>
          </cell>
          <cell r="D172" t="str">
            <v>T I P O</v>
          </cell>
          <cell r="E172" t="str">
            <v>POT-M (KW)</v>
          </cell>
          <cell r="F172" t="str">
            <v>FP- M</v>
          </cell>
          <cell r="G172" t="str">
            <v>QTDE.</v>
          </cell>
          <cell r="H172" t="str">
            <v>PÓLOS</v>
          </cell>
          <cell r="I172" t="str">
            <v>F.D.</v>
          </cell>
          <cell r="J172" t="str">
            <v>F.P.</v>
          </cell>
          <cell r="K172" t="str">
            <v>POT. INSTALADA (kW)</v>
          </cell>
          <cell r="L172" t="str">
            <v>POT. INSTALADA (kVA)</v>
          </cell>
          <cell r="M172" t="str">
            <v>POT. DEMANDADA (kW)</v>
          </cell>
          <cell r="N172" t="str">
            <v>POT. DEMANDADA (kVA)</v>
          </cell>
        </row>
        <row r="173">
          <cell r="A173" t="str">
            <v>BARRAMENTO BLINDADO BB2.1/2.3 ESCRITÓRIOS</v>
          </cell>
          <cell r="B173">
            <v>96.05</v>
          </cell>
          <cell r="E173" t="e">
            <v>#N/A</v>
          </cell>
          <cell r="F173" t="e">
            <v>#N/A</v>
          </cell>
          <cell r="G173">
            <v>1</v>
          </cell>
          <cell r="I173">
            <v>1</v>
          </cell>
          <cell r="J173">
            <v>0.98</v>
          </cell>
          <cell r="K173">
            <v>96.05</v>
          </cell>
          <cell r="L173">
            <v>98.010204081632651</v>
          </cell>
          <cell r="M173">
            <v>96.05</v>
          </cell>
          <cell r="N173">
            <v>98.010204081632651</v>
          </cell>
        </row>
        <row r="174">
          <cell r="A174" t="str">
            <v>BARRAMENTO BLINDADO 2.2/2.4 FANCOIL ESCRITÓRIOS</v>
          </cell>
          <cell r="B174">
            <v>8.5227272727272734</v>
          </cell>
          <cell r="C174">
            <v>10</v>
          </cell>
          <cell r="D174" t="str">
            <v>C</v>
          </cell>
          <cell r="E174">
            <v>8.5227272727272734</v>
          </cell>
          <cell r="F174">
            <v>0.77</v>
          </cell>
          <cell r="G174">
            <v>34</v>
          </cell>
          <cell r="I174">
            <v>0</v>
          </cell>
          <cell r="J174">
            <v>0.77</v>
          </cell>
          <cell r="K174">
            <v>289.77272727272731</v>
          </cell>
          <cell r="L174">
            <v>376.32821723730819</v>
          </cell>
          <cell r="M174">
            <v>0</v>
          </cell>
          <cell r="N174">
            <v>0</v>
          </cell>
        </row>
        <row r="175">
          <cell r="A175" t="str">
            <v>TOTAL</v>
          </cell>
          <cell r="I175">
            <v>0.24894852793911473</v>
          </cell>
          <cell r="J175">
            <v>0.98</v>
          </cell>
          <cell r="K175">
            <v>385.82272727272732</v>
          </cell>
          <cell r="L175">
            <v>474.33842131894085</v>
          </cell>
          <cell r="M175">
            <v>96.05</v>
          </cell>
          <cell r="N175">
            <v>98.010204081632651</v>
          </cell>
        </row>
        <row r="178">
          <cell r="A178" t="str">
            <v>RESUMO GERAL:</v>
          </cell>
          <cell r="B178" t="str">
            <v>kW</v>
          </cell>
          <cell r="C178" t="str">
            <v>kVA</v>
          </cell>
        </row>
        <row r="179">
          <cell r="A179" t="str">
            <v>DEMANDAS</v>
          </cell>
          <cell r="B179">
            <v>96.05</v>
          </cell>
          <cell r="C179">
            <v>98.010204081632651</v>
          </cell>
        </row>
        <row r="180">
          <cell r="A180" t="str">
            <v>RESERVA     (%)</v>
          </cell>
          <cell r="B180">
            <v>0.2</v>
          </cell>
        </row>
        <row r="181">
          <cell r="A181" t="str">
            <v>FATOR DE SIMULTANEIDADE</v>
          </cell>
          <cell r="B181">
            <v>1</v>
          </cell>
        </row>
        <row r="183">
          <cell r="A183" t="str">
            <v xml:space="preserve">DEMANDA FINAL </v>
          </cell>
          <cell r="B183">
            <v>115.25999999999999</v>
          </cell>
          <cell r="C183">
            <v>117.61224489795917</v>
          </cell>
        </row>
        <row r="185">
          <cell r="A185" t="str">
            <v>TENSÃO (V)</v>
          </cell>
          <cell r="B185">
            <v>380</v>
          </cell>
          <cell r="C185" t="str">
            <v>V</v>
          </cell>
        </row>
        <row r="186">
          <cell r="A186" t="str">
            <v>CORRENTE (A)</v>
          </cell>
          <cell r="B186">
            <v>178.69331908377086</v>
          </cell>
          <cell r="C186" t="str">
            <v>A</v>
          </cell>
        </row>
        <row r="187">
          <cell r="A187" t="str">
            <v>DISJUNTOR GERAL</v>
          </cell>
          <cell r="B187">
            <v>2500</v>
          </cell>
          <cell r="C187" t="str">
            <v>A</v>
          </cell>
        </row>
        <row r="189">
          <cell r="A189" t="str">
            <v>TRANSFORMADOR DE 1500KVA</v>
          </cell>
        </row>
        <row r="192">
          <cell r="A192" t="str">
            <v>TRANSFORMADOR 2.3 – PBT-2.3</v>
          </cell>
        </row>
        <row r="194">
          <cell r="A194" t="str">
            <v>FINALIDADE</v>
          </cell>
          <cell r="B194" t="str">
            <v>POT. UNIT. (kW)</v>
          </cell>
          <cell r="C194" t="str">
            <v>POT. UNIT. (CV)</v>
          </cell>
          <cell r="D194" t="str">
            <v>T I P O</v>
          </cell>
          <cell r="E194" t="str">
            <v>POT-M (KW)</v>
          </cell>
          <cell r="F194" t="str">
            <v>FP- M</v>
          </cell>
          <cell r="G194" t="str">
            <v>QTDE.</v>
          </cell>
          <cell r="H194" t="str">
            <v>PÓLOS</v>
          </cell>
          <cell r="I194" t="str">
            <v>F.D.</v>
          </cell>
          <cell r="J194" t="str">
            <v>F.P.</v>
          </cell>
          <cell r="K194" t="str">
            <v>POT. INSTALADA (kW)</v>
          </cell>
          <cell r="L194" t="str">
            <v>POT. INSTALADA (kVA)</v>
          </cell>
          <cell r="M194" t="str">
            <v>POT. DEMANDADA (kW)</v>
          </cell>
          <cell r="N194" t="str">
            <v>POT. DEMANDADA (kVA)</v>
          </cell>
        </row>
        <row r="195">
          <cell r="A195" t="str">
            <v>CHILER</v>
          </cell>
          <cell r="B195">
            <v>500</v>
          </cell>
          <cell r="E195" t="e">
            <v>#N/A</v>
          </cell>
          <cell r="F195" t="e">
            <v>#N/A</v>
          </cell>
          <cell r="G195">
            <v>2</v>
          </cell>
          <cell r="I195">
            <v>9.9999999999999995E-7</v>
          </cell>
          <cell r="J195">
            <v>0.9</v>
          </cell>
          <cell r="K195">
            <v>1000</v>
          </cell>
          <cell r="L195">
            <v>1111.1111111111111</v>
          </cell>
          <cell r="M195">
            <v>1E-3</v>
          </cell>
          <cell r="N195">
            <v>1.1111111111111111E-3</v>
          </cell>
        </row>
        <row r="196">
          <cell r="A196" t="str">
            <v>CHILER</v>
          </cell>
          <cell r="B196">
            <v>310</v>
          </cell>
          <cell r="E196" t="e">
            <v>#N/A</v>
          </cell>
          <cell r="F196" t="e">
            <v>#N/A</v>
          </cell>
          <cell r="G196">
            <v>1</v>
          </cell>
          <cell r="I196">
            <v>9.9999999999999995E-7</v>
          </cell>
          <cell r="J196">
            <v>0.9</v>
          </cell>
          <cell r="K196">
            <v>310</v>
          </cell>
          <cell r="L196">
            <v>344.44444444444446</v>
          </cell>
          <cell r="M196">
            <v>3.1E-4</v>
          </cell>
          <cell r="N196">
            <v>3.4444444444444442E-4</v>
          </cell>
        </row>
        <row r="197">
          <cell r="A197" t="str">
            <v>TOTAL</v>
          </cell>
          <cell r="I197">
            <v>9.9999999999999995E-7</v>
          </cell>
          <cell r="J197">
            <v>0.9</v>
          </cell>
          <cell r="K197">
            <v>1310</v>
          </cell>
          <cell r="L197">
            <v>1455.5555555555557</v>
          </cell>
          <cell r="M197">
            <v>1.31E-3</v>
          </cell>
          <cell r="N197">
            <v>1.4555555555555554E-3</v>
          </cell>
        </row>
        <row r="200">
          <cell r="A200" t="str">
            <v>RESUMO GERAL:</v>
          </cell>
          <cell r="B200" t="str">
            <v>kW</v>
          </cell>
          <cell r="C200" t="str">
            <v>kVA</v>
          </cell>
        </row>
        <row r="201">
          <cell r="A201" t="str">
            <v>DEMANDAS</v>
          </cell>
          <cell r="B201">
            <v>1.31E-3</v>
          </cell>
          <cell r="C201">
            <v>1.4555555555555554E-3</v>
          </cell>
        </row>
        <row r="202">
          <cell r="A202" t="str">
            <v>RESERVA     (%)</v>
          </cell>
          <cell r="B202">
            <v>0.2</v>
          </cell>
        </row>
        <row r="203">
          <cell r="A203" t="str">
            <v>FATOR DE SIMULTANEIDADE</v>
          </cell>
          <cell r="B203">
            <v>1</v>
          </cell>
        </row>
        <row r="205">
          <cell r="A205" t="str">
            <v xml:space="preserve">DEMANDA FINAL </v>
          </cell>
          <cell r="B205">
            <v>1.5719999999999998E-3</v>
          </cell>
          <cell r="C205">
            <v>1.7466666666666665E-3</v>
          </cell>
        </row>
        <row r="207">
          <cell r="A207" t="str">
            <v>TENSÃO (V)</v>
          </cell>
          <cell r="B207">
            <v>380</v>
          </cell>
          <cell r="C207" t="str">
            <v>V</v>
          </cell>
        </row>
        <row r="208">
          <cell r="A208" t="str">
            <v>CORRENTE (A)</v>
          </cell>
          <cell r="B208">
            <v>2.6537854478540695E-3</v>
          </cell>
          <cell r="C208" t="str">
            <v>A</v>
          </cell>
        </row>
        <row r="209">
          <cell r="A209" t="str">
            <v>DISJUNTOR GERAL</v>
          </cell>
          <cell r="B209">
            <v>2500</v>
          </cell>
          <cell r="C209" t="str">
            <v>A</v>
          </cell>
        </row>
        <row r="211">
          <cell r="A211" t="str">
            <v>TRANSFORMADOR DE 1500KVA</v>
          </cell>
        </row>
        <row r="215">
          <cell r="A215" t="str">
            <v>DEMANDA TOTAL DO GERADOR EM EMERGÊNCIA – 1º FASE</v>
          </cell>
        </row>
        <row r="217">
          <cell r="A217" t="str">
            <v>FINALIDADE</v>
          </cell>
          <cell r="B217" t="str">
            <v>POT. UNIT. (kW)</v>
          </cell>
          <cell r="C217" t="str">
            <v>POT. UNIT. (CV)</v>
          </cell>
          <cell r="D217" t="str">
            <v>T I P O</v>
          </cell>
          <cell r="E217" t="str">
            <v>POT-M (KW)</v>
          </cell>
          <cell r="F217" t="str">
            <v>FP- M</v>
          </cell>
          <cell r="G217" t="str">
            <v>QTDE.</v>
          </cell>
          <cell r="H217" t="str">
            <v>PÓLOS</v>
          </cell>
          <cell r="I217" t="str">
            <v>F.D.</v>
          </cell>
          <cell r="J217" t="str">
            <v>F.P.</v>
          </cell>
          <cell r="K217" t="str">
            <v>POT. INSTALADA (kW)</v>
          </cell>
          <cell r="L217" t="str">
            <v>POT. INSTALADA (kVA)</v>
          </cell>
          <cell r="M217" t="str">
            <v>POT. DEMANDADA (kW)</v>
          </cell>
          <cell r="N217" t="str">
            <v>POT. DEMANDADA (kVA)</v>
          </cell>
        </row>
        <row r="218">
          <cell r="A218" t="str">
            <v>TRANSFORMADOR 1.1  PBT-1.1</v>
          </cell>
          <cell r="B218">
            <v>324.10509426511931</v>
          </cell>
          <cell r="E218" t="e">
            <v>#N/A</v>
          </cell>
          <cell r="F218" t="e">
            <v>#N/A</v>
          </cell>
          <cell r="G218">
            <v>1</v>
          </cell>
          <cell r="I218">
            <v>0.79896043489677604</v>
          </cell>
          <cell r="J218">
            <v>0.85752015197356957</v>
          </cell>
          <cell r="K218">
            <v>324.10509426511931</v>
          </cell>
          <cell r="L218">
            <v>377.95624221681129</v>
          </cell>
          <cell r="M218">
            <v>258.94714706632033</v>
          </cell>
          <cell r="N218">
            <v>301.97208365349479</v>
          </cell>
        </row>
        <row r="219">
          <cell r="A219" t="str">
            <v>TRANSFORMADOR 1.2  PBT-1.2</v>
          </cell>
          <cell r="B219">
            <v>1391.0193808785871</v>
          </cell>
          <cell r="E219" t="e">
            <v>#N/A</v>
          </cell>
          <cell r="F219" t="e">
            <v>#N/A</v>
          </cell>
          <cell r="G219">
            <v>1</v>
          </cell>
          <cell r="I219">
            <v>5.8131468987100983E-2</v>
          </cell>
          <cell r="J219">
            <v>0.79999999999999993</v>
          </cell>
          <cell r="K219">
            <v>1391.0193808785871</v>
          </cell>
          <cell r="L219">
            <v>1738.7742260982341</v>
          </cell>
          <cell r="M219">
            <v>80.861999999999995</v>
          </cell>
          <cell r="N219">
            <v>101.0775</v>
          </cell>
        </row>
        <row r="220">
          <cell r="A220" t="str">
            <v>TRANSFORMADOR 2.1  PBT-2.1</v>
          </cell>
          <cell r="B220">
            <v>1216.55</v>
          </cell>
          <cell r="E220" t="e">
            <v>#N/A</v>
          </cell>
          <cell r="F220" t="e">
            <v>#N/A</v>
          </cell>
          <cell r="G220">
            <v>1</v>
          </cell>
          <cell r="I220">
            <v>8.9178414368501088E-2</v>
          </cell>
          <cell r="J220">
            <v>0.82886217251514727</v>
          </cell>
          <cell r="K220">
            <v>1216.55</v>
          </cell>
          <cell r="L220">
            <v>1467.7349749336856</v>
          </cell>
          <cell r="M220">
            <v>108.49</v>
          </cell>
          <cell r="N220">
            <v>130.89027777777778</v>
          </cell>
        </row>
        <row r="221">
          <cell r="A221" t="str">
            <v>TRANSFORMADOR 2.2  PBT-2.2</v>
          </cell>
          <cell r="B221">
            <v>385.82272727272732</v>
          </cell>
          <cell r="E221" t="e">
            <v>#N/A</v>
          </cell>
          <cell r="F221" t="e">
            <v>#N/A</v>
          </cell>
          <cell r="G221">
            <v>1</v>
          </cell>
          <cell r="I221">
            <v>0.24894852793911473</v>
          </cell>
          <cell r="J221">
            <v>0.98</v>
          </cell>
          <cell r="K221">
            <v>385.82272727272732</v>
          </cell>
          <cell r="L221">
            <v>393.6966604823748</v>
          </cell>
          <cell r="M221">
            <v>96.05</v>
          </cell>
          <cell r="N221">
            <v>98.010204081632651</v>
          </cell>
        </row>
        <row r="222">
          <cell r="A222" t="str">
            <v>TRANSFORMADOR 2.3  PBT-2.3</v>
          </cell>
          <cell r="B222">
            <v>1310</v>
          </cell>
          <cell r="E222" t="e">
            <v>#N/A</v>
          </cell>
          <cell r="F222" t="e">
            <v>#N/A</v>
          </cell>
          <cell r="G222">
            <v>1</v>
          </cell>
          <cell r="I222">
            <v>9.9999999999999995E-7</v>
          </cell>
          <cell r="J222">
            <v>0.9</v>
          </cell>
          <cell r="K222">
            <v>1310</v>
          </cell>
          <cell r="L222">
            <v>1455.5555555555554</v>
          </cell>
          <cell r="M222">
            <v>1.31E-3</v>
          </cell>
          <cell r="N222">
            <v>1.4555555555555554E-3</v>
          </cell>
        </row>
        <row r="223">
          <cell r="A223" t="str">
            <v>TRANSFORMADOR CM1.1 PBT-SEG</v>
          </cell>
          <cell r="B223">
            <v>551.86220831076525</v>
          </cell>
          <cell r="E223" t="e">
            <v>#N/A</v>
          </cell>
          <cell r="F223" t="e">
            <v>#N/A</v>
          </cell>
          <cell r="G223">
            <v>1</v>
          </cell>
          <cell r="I223">
            <v>0.84231455515010045</v>
          </cell>
          <cell r="J223">
            <v>0.83689583526671951</v>
          </cell>
          <cell r="K223">
            <v>551.86220831076525</v>
          </cell>
          <cell r="L223">
            <v>659.41564655401373</v>
          </cell>
          <cell r="M223">
            <v>464.8415704974343</v>
          </cell>
          <cell r="N223">
            <v>555.43539698615996</v>
          </cell>
        </row>
        <row r="224">
          <cell r="A224" t="str">
            <v>TOTAL</v>
          </cell>
          <cell r="I224">
            <v>0.19484881189623038</v>
          </cell>
          <cell r="J224">
            <v>0.84992685384910982</v>
          </cell>
          <cell r="K224">
            <v>5179.3594107271983</v>
          </cell>
          <cell r="L224">
            <v>6093.1333058406753</v>
          </cell>
          <cell r="M224">
            <v>1009.1920275637546</v>
          </cell>
          <cell r="N224">
            <v>1187.3869180546208</v>
          </cell>
        </row>
        <row r="227">
          <cell r="A227" t="str">
            <v>RESUMO GERAL:</v>
          </cell>
          <cell r="B227" t="str">
            <v>kW</v>
          </cell>
          <cell r="C227" t="str">
            <v>kVA</v>
          </cell>
        </row>
        <row r="228">
          <cell r="A228" t="str">
            <v>DEMANDAS</v>
          </cell>
          <cell r="B228">
            <v>1009.1920275637546</v>
          </cell>
          <cell r="C228">
            <v>1187.3869180546208</v>
          </cell>
        </row>
        <row r="229">
          <cell r="A229" t="str">
            <v>RESERVA     (%)</v>
          </cell>
          <cell r="B229">
            <v>0.2</v>
          </cell>
        </row>
        <row r="230">
          <cell r="A230" t="str">
            <v>FATOR DE SIMULTANEIDADE</v>
          </cell>
          <cell r="B230">
            <v>1</v>
          </cell>
        </row>
        <row r="232">
          <cell r="A232" t="str">
            <v xml:space="preserve">DEMANDA FINAL </v>
          </cell>
          <cell r="B232">
            <v>1211.0304330765055</v>
          </cell>
          <cell r="C232">
            <v>1424.8643016655449</v>
          </cell>
        </row>
        <row r="234">
          <cell r="A234" t="str">
            <v>TENSÃO (V)</v>
          </cell>
          <cell r="B234">
            <v>380</v>
          </cell>
          <cell r="C234" t="str">
            <v>V</v>
          </cell>
        </row>
        <row r="235">
          <cell r="A235" t="str">
            <v>CORRENTE (A)</v>
          </cell>
          <cell r="B235">
            <v>2164.8573371718176</v>
          </cell>
          <cell r="C235" t="str">
            <v>A</v>
          </cell>
        </row>
        <row r="236">
          <cell r="A236" t="str">
            <v>DISJUNTOR GERAL</v>
          </cell>
          <cell r="B236">
            <v>1250</v>
          </cell>
          <cell r="C236" t="str">
            <v>A</v>
          </cell>
        </row>
        <row r="238">
          <cell r="A238" t="str">
            <v>ADOTADO GERADOR DE 1165/1040KVA</v>
          </cell>
        </row>
        <row r="243">
          <cell r="A243" t="str">
            <v>TABELA DE EMERGÊNICA GERAL – 1º FASE</v>
          </cell>
        </row>
        <row r="245">
          <cell r="A245" t="str">
            <v>FINALIDADE</v>
          </cell>
          <cell r="B245" t="str">
            <v>POT. UNIT. (kW)</v>
          </cell>
          <cell r="C245" t="str">
            <v>POT. UNIT. (CV)</v>
          </cell>
          <cell r="D245" t="str">
            <v>T I P O</v>
          </cell>
          <cell r="E245" t="str">
            <v>POT-M (KW)</v>
          </cell>
          <cell r="F245" t="str">
            <v>FP- M</v>
          </cell>
          <cell r="G245" t="str">
            <v>QTDE.</v>
          </cell>
          <cell r="H245" t="str">
            <v>PÓLOS</v>
          </cell>
          <cell r="I245" t="str">
            <v>F.D.</v>
          </cell>
          <cell r="J245" t="str">
            <v>F.P.</v>
          </cell>
          <cell r="K245" t="str">
            <v>POT. INSTALADA (kW)</v>
          </cell>
          <cell r="L245" t="str">
            <v>POT. INSTALADA (kVA)</v>
          </cell>
          <cell r="M245" t="str">
            <v>POT. DEMANDADA (kW)</v>
          </cell>
          <cell r="N245" t="str">
            <v>POT. DEMANDADA (kVA)</v>
          </cell>
        </row>
        <row r="246">
          <cell r="A246" t="str">
            <v>BARRAMENTO BLINDADO BB1.1/1.3 – ILUMINAÇÃO HALL</v>
          </cell>
          <cell r="B246">
            <v>123.78</v>
          </cell>
          <cell r="E246" t="e">
            <v>#N/A</v>
          </cell>
          <cell r="F246" t="e">
            <v>#N/A</v>
          </cell>
          <cell r="G246">
            <v>1</v>
          </cell>
          <cell r="I246">
            <v>0.72387274236801691</v>
          </cell>
          <cell r="J246">
            <v>0.98</v>
          </cell>
          <cell r="K246">
            <v>123.78</v>
          </cell>
          <cell r="L246">
            <v>126.30612244897959</v>
          </cell>
          <cell r="M246">
            <v>89.600968050313128</v>
          </cell>
          <cell r="N246">
            <v>91.4295592350134</v>
          </cell>
        </row>
        <row r="247">
          <cell r="A247" t="str">
            <v>QD-B1-3S</v>
          </cell>
          <cell r="B247">
            <v>140.32509426511928</v>
          </cell>
          <cell r="E247" t="e">
            <v>#N/A</v>
          </cell>
          <cell r="F247" t="e">
            <v>#N/A</v>
          </cell>
          <cell r="G247">
            <v>1</v>
          </cell>
          <cell r="I247">
            <v>1</v>
          </cell>
          <cell r="J247">
            <v>0.77296462798671983</v>
          </cell>
          <cell r="K247">
            <v>140.32509426511928</v>
          </cell>
          <cell r="L247">
            <v>181.54141752982022</v>
          </cell>
          <cell r="M247">
            <v>140.32509426511928</v>
          </cell>
          <cell r="N247">
            <v>181.54141752982022</v>
          </cell>
        </row>
        <row r="248">
          <cell r="A248" t="str">
            <v>NO BREAK</v>
          </cell>
          <cell r="B248">
            <v>30</v>
          </cell>
          <cell r="G248">
            <v>2</v>
          </cell>
          <cell r="I248">
            <v>0.5</v>
          </cell>
          <cell r="J248">
            <v>1</v>
          </cell>
          <cell r="K248">
            <v>60</v>
          </cell>
          <cell r="L248">
            <v>60</v>
          </cell>
          <cell r="M248">
            <v>30</v>
          </cell>
          <cell r="N248">
            <v>30</v>
          </cell>
        </row>
        <row r="249">
          <cell r="A249" t="str">
            <v>ILUMINAÇÃO E COMANDO ELEVADORES SUBSOLO</v>
          </cell>
          <cell r="B249">
            <v>1.3</v>
          </cell>
          <cell r="E249" t="e">
            <v>#N/A</v>
          </cell>
          <cell r="F249" t="e">
            <v>#N/A</v>
          </cell>
          <cell r="G249">
            <v>1</v>
          </cell>
          <cell r="I249">
            <v>0.74</v>
          </cell>
          <cell r="J249">
            <v>0.8</v>
          </cell>
          <cell r="K249">
            <v>1.3</v>
          </cell>
          <cell r="L249">
            <v>1.625</v>
          </cell>
          <cell r="M249">
            <v>0.96199999999999997</v>
          </cell>
          <cell r="N249">
            <v>1.2024999999999999</v>
          </cell>
        </row>
        <row r="250">
          <cell r="A250" t="str">
            <v>ELEVADORES GARAGEM</v>
          </cell>
          <cell r="B250">
            <v>20</v>
          </cell>
          <cell r="E250" t="e">
            <v>#N/A</v>
          </cell>
          <cell r="F250" t="e">
            <v>#N/A</v>
          </cell>
          <cell r="G250">
            <v>2</v>
          </cell>
          <cell r="I250">
            <v>0.74</v>
          </cell>
          <cell r="J250">
            <v>0.8</v>
          </cell>
          <cell r="K250">
            <v>40</v>
          </cell>
          <cell r="L250">
            <v>50</v>
          </cell>
          <cell r="M250">
            <v>29.6</v>
          </cell>
          <cell r="N250">
            <v>37</v>
          </cell>
        </row>
        <row r="251">
          <cell r="A251" t="str">
            <v>ELEVADORES ZONA BAIXA</v>
          </cell>
          <cell r="B251">
            <v>50</v>
          </cell>
          <cell r="E251" t="e">
            <v>#N/A</v>
          </cell>
          <cell r="F251" t="e">
            <v>#N/A</v>
          </cell>
          <cell r="G251">
            <v>8</v>
          </cell>
          <cell r="I251">
            <v>0.125</v>
          </cell>
          <cell r="J251">
            <v>0.8</v>
          </cell>
          <cell r="K251">
            <v>400</v>
          </cell>
          <cell r="L251">
            <v>500</v>
          </cell>
          <cell r="M251">
            <v>50</v>
          </cell>
          <cell r="N251">
            <v>62.5</v>
          </cell>
        </row>
        <row r="252">
          <cell r="A252" t="str">
            <v>ILUMINAÇÃO E COMANDO ELEVADORES ZONA BAIXA</v>
          </cell>
          <cell r="B252">
            <v>3</v>
          </cell>
          <cell r="E252" t="e">
            <v>#N/A</v>
          </cell>
          <cell r="F252" t="e">
            <v>#N/A</v>
          </cell>
          <cell r="G252">
            <v>1</v>
          </cell>
          <cell r="I252">
            <v>0.1</v>
          </cell>
          <cell r="J252">
            <v>0.8</v>
          </cell>
          <cell r="K252">
            <v>3</v>
          </cell>
          <cell r="L252">
            <v>3.75</v>
          </cell>
          <cell r="M252">
            <v>0.3</v>
          </cell>
          <cell r="N252">
            <v>0.375</v>
          </cell>
        </row>
        <row r="253">
          <cell r="A253" t="str">
            <v>ELEVADOR DE SEGUANÇA</v>
          </cell>
          <cell r="B253">
            <v>35</v>
          </cell>
          <cell r="E253" t="e">
            <v>#N/A</v>
          </cell>
          <cell r="F253" t="e">
            <v>#N/A</v>
          </cell>
          <cell r="G253">
            <v>1</v>
          </cell>
          <cell r="I253">
            <v>1</v>
          </cell>
          <cell r="J253">
            <v>0.8</v>
          </cell>
          <cell r="K253">
            <v>35</v>
          </cell>
          <cell r="L253">
            <v>43.75</v>
          </cell>
          <cell r="M253">
            <v>35</v>
          </cell>
          <cell r="N253">
            <v>43.75</v>
          </cell>
        </row>
        <row r="254">
          <cell r="A254" t="str">
            <v>ILUMINAÇÃO E COMANDO ELEVADORE DE SEGURANÇA</v>
          </cell>
          <cell r="B254">
            <v>3</v>
          </cell>
          <cell r="E254" t="e">
            <v>#N/A</v>
          </cell>
          <cell r="F254" t="e">
            <v>#N/A</v>
          </cell>
          <cell r="G254">
            <v>1</v>
          </cell>
          <cell r="I254">
            <v>1</v>
          </cell>
          <cell r="J254">
            <v>0.8</v>
          </cell>
          <cell r="K254">
            <v>3</v>
          </cell>
          <cell r="L254">
            <v>3.75</v>
          </cell>
          <cell r="M254">
            <v>3</v>
          </cell>
          <cell r="N254">
            <v>3.75</v>
          </cell>
        </row>
        <row r="255">
          <cell r="A255" t="str">
            <v>PRESSURIZAÇÃO ESCADA 5SS</v>
          </cell>
          <cell r="B255">
            <v>6.3805104408352662</v>
          </cell>
          <cell r="C255">
            <v>7.5</v>
          </cell>
          <cell r="D255" t="str">
            <v>C</v>
          </cell>
          <cell r="E255">
            <v>6.3805104408352662</v>
          </cell>
          <cell r="F255">
            <v>0.8</v>
          </cell>
          <cell r="G255">
            <v>4</v>
          </cell>
          <cell r="I255">
            <v>0.5</v>
          </cell>
          <cell r="J255">
            <v>0.8</v>
          </cell>
          <cell r="K255">
            <v>25.522041763341065</v>
          </cell>
          <cell r="L255">
            <v>31.902552204176331</v>
          </cell>
          <cell r="M255">
            <v>12.761020881670532</v>
          </cell>
          <cell r="N255">
            <v>15.951276102088165</v>
          </cell>
        </row>
        <row r="256">
          <cell r="A256" t="str">
            <v>PRESSURIZAÇÃO ESCADA 3SS</v>
          </cell>
          <cell r="B256">
            <v>8.6705202312138727</v>
          </cell>
          <cell r="C256">
            <v>10</v>
          </cell>
          <cell r="D256" t="str">
            <v>C</v>
          </cell>
          <cell r="E256">
            <v>8.6705202312138727</v>
          </cell>
          <cell r="F256">
            <v>0.85</v>
          </cell>
          <cell r="G256">
            <v>2</v>
          </cell>
          <cell r="I256">
            <v>0.5</v>
          </cell>
          <cell r="J256">
            <v>0.85</v>
          </cell>
          <cell r="K256">
            <v>17.341040462427745</v>
          </cell>
          <cell r="L256">
            <v>20.401224073444407</v>
          </cell>
          <cell r="M256">
            <v>8.6705202312138727</v>
          </cell>
          <cell r="N256">
            <v>10.200612036722204</v>
          </cell>
        </row>
        <row r="257">
          <cell r="A257" t="str">
            <v>PRESSURIZAÇÃO ESCADA 1SS</v>
          </cell>
          <cell r="B257">
            <v>16.930022573363431</v>
          </cell>
          <cell r="C257">
            <v>20</v>
          </cell>
          <cell r="D257" t="str">
            <v>C</v>
          </cell>
          <cell r="E257">
            <v>16.930022573363431</v>
          </cell>
          <cell r="F257">
            <v>0.84</v>
          </cell>
          <cell r="G257">
            <v>5</v>
          </cell>
          <cell r="I257">
            <v>0.8</v>
          </cell>
          <cell r="J257">
            <v>0.84</v>
          </cell>
          <cell r="K257">
            <v>84.650112866817153</v>
          </cell>
          <cell r="L257">
            <v>100.77394388906805</v>
          </cell>
          <cell r="M257">
            <v>67.720090293453723</v>
          </cell>
          <cell r="N257">
            <v>80.619155111254443</v>
          </cell>
        </row>
        <row r="258">
          <cell r="A258" t="str">
            <v>EXAUSTÃO DE FUMAÇA</v>
          </cell>
          <cell r="B258">
            <v>16.930022573363431</v>
          </cell>
          <cell r="C258">
            <v>20</v>
          </cell>
          <cell r="D258" t="str">
            <v>C</v>
          </cell>
          <cell r="E258">
            <v>16.930022573363431</v>
          </cell>
          <cell r="F258">
            <v>0.84</v>
          </cell>
          <cell r="G258">
            <v>2</v>
          </cell>
          <cell r="I258">
            <v>1</v>
          </cell>
          <cell r="J258">
            <v>0.84</v>
          </cell>
          <cell r="K258">
            <v>33.860045146726861</v>
          </cell>
          <cell r="L258">
            <v>40.309577555627214</v>
          </cell>
          <cell r="M258">
            <v>33.860045146726861</v>
          </cell>
          <cell r="N258">
            <v>40.309577555627214</v>
          </cell>
        </row>
        <row r="259">
          <cell r="A259" t="str">
            <v>ELEVADOR DE SEGUANÇA</v>
          </cell>
          <cell r="B259">
            <v>35</v>
          </cell>
          <cell r="E259" t="e">
            <v>#N/A</v>
          </cell>
          <cell r="F259" t="e">
            <v>#N/A</v>
          </cell>
          <cell r="G259">
            <v>1</v>
          </cell>
          <cell r="I259">
            <v>1</v>
          </cell>
          <cell r="J259">
            <v>0.8</v>
          </cell>
          <cell r="K259">
            <v>35</v>
          </cell>
          <cell r="L259">
            <v>43.75</v>
          </cell>
          <cell r="M259">
            <v>35</v>
          </cell>
          <cell r="N259">
            <v>43.75</v>
          </cell>
        </row>
        <row r="260">
          <cell r="A260" t="str">
            <v>ILUMINAÇÃO E COMANDO ELEVADORE DE SEGURANÇA</v>
          </cell>
          <cell r="B260">
            <v>3</v>
          </cell>
          <cell r="E260" t="e">
            <v>#N/A</v>
          </cell>
          <cell r="F260" t="e">
            <v>#N/A</v>
          </cell>
          <cell r="G260">
            <v>1</v>
          </cell>
          <cell r="I260">
            <v>1</v>
          </cell>
          <cell r="J260">
            <v>0.8</v>
          </cell>
          <cell r="K260">
            <v>3</v>
          </cell>
          <cell r="L260">
            <v>3.75</v>
          </cell>
          <cell r="M260">
            <v>3</v>
          </cell>
          <cell r="N260">
            <v>3.75</v>
          </cell>
        </row>
        <row r="261">
          <cell r="A261" t="str">
            <v>PRESSURIZAÇÃO ESCADA 5SS</v>
          </cell>
          <cell r="B261">
            <v>6.3805104408352662</v>
          </cell>
          <cell r="C261">
            <v>7.5</v>
          </cell>
          <cell r="D261" t="str">
            <v>C</v>
          </cell>
          <cell r="E261">
            <v>6.3805104408352662</v>
          </cell>
          <cell r="F261">
            <v>0.8</v>
          </cell>
          <cell r="G261">
            <v>4</v>
          </cell>
          <cell r="I261">
            <v>0.5</v>
          </cell>
          <cell r="J261">
            <v>0.8</v>
          </cell>
          <cell r="K261">
            <v>25.522041763341065</v>
          </cell>
          <cell r="L261">
            <v>31.902552204176331</v>
          </cell>
          <cell r="M261">
            <v>12.761020881670532</v>
          </cell>
          <cell r="N261">
            <v>15.951276102088165</v>
          </cell>
        </row>
        <row r="262">
          <cell r="A262" t="str">
            <v>PRESSURIZAÇÃO ESCADA 3SS</v>
          </cell>
          <cell r="B262">
            <v>8.6705202312138727</v>
          </cell>
          <cell r="C262">
            <v>10</v>
          </cell>
          <cell r="D262" t="str">
            <v>C</v>
          </cell>
          <cell r="E262">
            <v>8.6705202312138727</v>
          </cell>
          <cell r="F262">
            <v>0.85</v>
          </cell>
          <cell r="G262">
            <v>2</v>
          </cell>
          <cell r="I262">
            <v>0.5</v>
          </cell>
          <cell r="J262">
            <v>0.85</v>
          </cell>
          <cell r="K262">
            <v>17.341040462427745</v>
          </cell>
          <cell r="L262">
            <v>20.401224073444407</v>
          </cell>
          <cell r="M262">
            <v>8.6705202312138727</v>
          </cell>
          <cell r="N262">
            <v>10.200612036722204</v>
          </cell>
        </row>
        <row r="263">
          <cell r="A263" t="str">
            <v>PRESSURIZAÇÃO ESCADA 1SS</v>
          </cell>
          <cell r="B263">
            <v>16.930022573363431</v>
          </cell>
          <cell r="C263">
            <v>20</v>
          </cell>
          <cell r="D263" t="str">
            <v>C</v>
          </cell>
          <cell r="E263">
            <v>16.930022573363431</v>
          </cell>
          <cell r="F263">
            <v>0.84</v>
          </cell>
          <cell r="G263">
            <v>5</v>
          </cell>
          <cell r="I263">
            <v>0.8</v>
          </cell>
          <cell r="J263">
            <v>0.84</v>
          </cell>
          <cell r="K263">
            <v>84.650112866817153</v>
          </cell>
          <cell r="L263">
            <v>100.77394388906805</v>
          </cell>
          <cell r="M263">
            <v>67.720090293453723</v>
          </cell>
          <cell r="N263">
            <v>80.619155111254443</v>
          </cell>
        </row>
        <row r="264">
          <cell r="A264" t="str">
            <v>EXAUSTÃO DE FUMAÇA</v>
          </cell>
          <cell r="B264">
            <v>16.930022573363431</v>
          </cell>
          <cell r="C264">
            <v>20</v>
          </cell>
          <cell r="D264" t="str">
            <v>C</v>
          </cell>
          <cell r="E264">
            <v>16.930022573363431</v>
          </cell>
          <cell r="F264">
            <v>0.84</v>
          </cell>
          <cell r="G264">
            <v>2</v>
          </cell>
          <cell r="I264">
            <v>1</v>
          </cell>
          <cell r="J264">
            <v>0.84</v>
          </cell>
          <cell r="K264">
            <v>33.860045146726861</v>
          </cell>
          <cell r="L264">
            <v>40.309577555627214</v>
          </cell>
          <cell r="M264">
            <v>33.860045146726861</v>
          </cell>
          <cell r="N264">
            <v>40.309577555627214</v>
          </cell>
        </row>
        <row r="265">
          <cell r="A265" t="str">
            <v>BOMBA DE RECALQUE DE ÓLEO DIESEL</v>
          </cell>
          <cell r="B265">
            <v>2.75</v>
          </cell>
          <cell r="C265">
            <v>3</v>
          </cell>
          <cell r="D265" t="str">
            <v>H</v>
          </cell>
          <cell r="E265">
            <v>2.75</v>
          </cell>
          <cell r="F265">
            <v>0.77</v>
          </cell>
          <cell r="G265">
            <v>2</v>
          </cell>
          <cell r="I265">
            <v>0.5</v>
          </cell>
          <cell r="J265">
            <v>0.77</v>
          </cell>
          <cell r="K265">
            <v>5.5</v>
          </cell>
          <cell r="L265">
            <v>7.1428571428571441</v>
          </cell>
          <cell r="M265">
            <v>2.75</v>
          </cell>
          <cell r="N265">
            <v>3.5714285714285721</v>
          </cell>
        </row>
        <row r="266">
          <cell r="A266" t="str">
            <v>ILUMINAÇÃO E TOMADAS GERADOR</v>
          </cell>
          <cell r="B266">
            <v>11.67</v>
          </cell>
          <cell r="G266">
            <v>1</v>
          </cell>
          <cell r="I266">
            <v>0.9</v>
          </cell>
          <cell r="J266">
            <v>0.94</v>
          </cell>
          <cell r="K266">
            <v>11.67</v>
          </cell>
          <cell r="L266">
            <v>12.414893617021276</v>
          </cell>
          <cell r="M266">
            <v>10.503</v>
          </cell>
          <cell r="N266">
            <v>11.173404255319149</v>
          </cell>
        </row>
        <row r="267">
          <cell r="A267" t="str">
            <v>BOMBA DE INCÊNDIO PRINCIPAL</v>
          </cell>
          <cell r="B267">
            <v>119.56521739130434</v>
          </cell>
          <cell r="C267">
            <v>150</v>
          </cell>
          <cell r="D267" t="str">
            <v>H</v>
          </cell>
          <cell r="E267">
            <v>119.56521739130434</v>
          </cell>
          <cell r="F267">
            <v>0.86</v>
          </cell>
          <cell r="G267">
            <v>1</v>
          </cell>
          <cell r="I267">
            <v>1</v>
          </cell>
          <cell r="J267">
            <v>0.86</v>
          </cell>
          <cell r="K267">
            <v>119.56521739130434</v>
          </cell>
          <cell r="L267">
            <v>139.02932254802832</v>
          </cell>
          <cell r="M267">
            <v>119.56521739130434</v>
          </cell>
          <cell r="N267">
            <v>139.02932254802832</v>
          </cell>
        </row>
        <row r="268">
          <cell r="A268" t="str">
            <v>RETIFICADOR SUBESTAÇÃO</v>
          </cell>
          <cell r="B268">
            <v>10</v>
          </cell>
          <cell r="G268">
            <v>1</v>
          </cell>
          <cell r="I268">
            <v>1</v>
          </cell>
          <cell r="J268">
            <v>0.8</v>
          </cell>
          <cell r="K268">
            <v>10</v>
          </cell>
          <cell r="L268">
            <v>12.5</v>
          </cell>
          <cell r="M268">
            <v>10</v>
          </cell>
          <cell r="N268">
            <v>12.5</v>
          </cell>
        </row>
        <row r="269">
          <cell r="A269" t="str">
            <v>ILUMINAÇÃO HELIPONTO</v>
          </cell>
          <cell r="B269">
            <v>10</v>
          </cell>
          <cell r="E269" t="e">
            <v>#N/A</v>
          </cell>
          <cell r="F269" t="e">
            <v>#N/A</v>
          </cell>
          <cell r="G269">
            <v>1</v>
          </cell>
          <cell r="I269">
            <v>1</v>
          </cell>
          <cell r="J269">
            <v>0.9</v>
          </cell>
          <cell r="K269">
            <v>10</v>
          </cell>
          <cell r="L269">
            <v>11.111111111111111</v>
          </cell>
          <cell r="M269">
            <v>10</v>
          </cell>
          <cell r="N269">
            <v>11.111111111111111</v>
          </cell>
        </row>
        <row r="270">
          <cell r="A270" t="str">
            <v>ELEVADORE HELIPONTO</v>
          </cell>
          <cell r="B270">
            <v>12</v>
          </cell>
          <cell r="E270" t="e">
            <v>#N/A</v>
          </cell>
          <cell r="F270" t="e">
            <v>#N/A</v>
          </cell>
          <cell r="G270">
            <v>2</v>
          </cell>
          <cell r="I270">
            <v>1</v>
          </cell>
          <cell r="J270">
            <v>0.9</v>
          </cell>
          <cell r="K270">
            <v>24</v>
          </cell>
          <cell r="L270">
            <v>26.666666666666664</v>
          </cell>
          <cell r="M270">
            <v>24</v>
          </cell>
          <cell r="N270">
            <v>26.666666666666664</v>
          </cell>
        </row>
        <row r="271">
          <cell r="A271" t="str">
            <v>ILUMINAÇÃO E COMANDO ELEVADORE HELIPONTO</v>
          </cell>
          <cell r="B271">
            <v>1.3</v>
          </cell>
          <cell r="E271" t="e">
            <v>#N/A</v>
          </cell>
          <cell r="F271" t="e">
            <v>#N/A</v>
          </cell>
          <cell r="G271">
            <v>1</v>
          </cell>
          <cell r="I271">
            <v>1</v>
          </cell>
          <cell r="J271">
            <v>0.8</v>
          </cell>
          <cell r="K271">
            <v>1.3</v>
          </cell>
          <cell r="L271">
            <v>1.625</v>
          </cell>
          <cell r="M271">
            <v>1.3</v>
          </cell>
          <cell r="N271">
            <v>1.625</v>
          </cell>
        </row>
        <row r="272">
          <cell r="A272" t="str">
            <v>ELEVADORES ZONA ALTA</v>
          </cell>
          <cell r="B272">
            <v>70</v>
          </cell>
          <cell r="E272" t="e">
            <v>#N/A</v>
          </cell>
          <cell r="F272" t="e">
            <v>#N/A</v>
          </cell>
          <cell r="G272">
            <v>8</v>
          </cell>
          <cell r="I272">
            <v>0.13</v>
          </cell>
          <cell r="J272">
            <v>0.8</v>
          </cell>
          <cell r="K272">
            <v>560</v>
          </cell>
          <cell r="L272">
            <v>700</v>
          </cell>
          <cell r="M272">
            <v>72.8</v>
          </cell>
          <cell r="N272">
            <v>91</v>
          </cell>
        </row>
        <row r="273">
          <cell r="A273" t="str">
            <v>ILUMINAÇÃO E COMANDO ELEVADORES ZONA ALTA</v>
          </cell>
          <cell r="B273">
            <v>3</v>
          </cell>
          <cell r="E273" t="e">
            <v>#N/A</v>
          </cell>
          <cell r="F273" t="e">
            <v>#N/A</v>
          </cell>
          <cell r="G273">
            <v>1</v>
          </cell>
          <cell r="I273">
            <v>0.13</v>
          </cell>
          <cell r="J273">
            <v>0.8</v>
          </cell>
          <cell r="K273">
            <v>3</v>
          </cell>
          <cell r="L273">
            <v>3.75</v>
          </cell>
          <cell r="M273">
            <v>0.39</v>
          </cell>
          <cell r="N273">
            <v>0.48749999999999999</v>
          </cell>
        </row>
        <row r="274">
          <cell r="A274" t="str">
            <v>BARRAMENTO BLINDADO BB2.1/2.3 ESCRITÓRIOS</v>
          </cell>
          <cell r="B274">
            <v>96.05</v>
          </cell>
          <cell r="E274" t="e">
            <v>#N/A</v>
          </cell>
          <cell r="F274" t="e">
            <v>#N/A</v>
          </cell>
          <cell r="G274">
            <v>1</v>
          </cell>
          <cell r="I274">
            <v>1</v>
          </cell>
          <cell r="J274">
            <v>0.98</v>
          </cell>
          <cell r="K274">
            <v>96.05</v>
          </cell>
          <cell r="L274">
            <v>98.010204081632637</v>
          </cell>
          <cell r="M274">
            <v>96.05</v>
          </cell>
          <cell r="N274">
            <v>98.010204081632637</v>
          </cell>
        </row>
        <row r="275">
          <cell r="A275" t="str">
            <v>TOTAL</v>
          </cell>
          <cell r="I275">
            <v>0.50301320878545841</v>
          </cell>
          <cell r="J275">
            <v>0.850036125133944</v>
          </cell>
          <cell r="K275">
            <v>2008.2367921350492</v>
          </cell>
          <cell r="L275">
            <v>2417.2471905907491</v>
          </cell>
          <cell r="M275">
            <v>1010.1696328128667</v>
          </cell>
          <cell r="N275">
            <v>1188.3843556104039</v>
          </cell>
        </row>
        <row r="278">
          <cell r="A278" t="str">
            <v>RESUMO GERAL:</v>
          </cell>
          <cell r="B278" t="str">
            <v>kW</v>
          </cell>
          <cell r="C278" t="str">
            <v>kVA</v>
          </cell>
        </row>
        <row r="279">
          <cell r="A279" t="str">
            <v>DEMANDAS</v>
          </cell>
          <cell r="B279">
            <v>1010.1696328128667</v>
          </cell>
          <cell r="C279">
            <v>1188.3843556104039</v>
          </cell>
        </row>
        <row r="280">
          <cell r="A280" t="str">
            <v>RESERVA     (%)</v>
          </cell>
          <cell r="B280">
            <v>0</v>
          </cell>
        </row>
        <row r="281">
          <cell r="A281" t="str">
            <v>FATOR DE SIMULTANEIDADE</v>
          </cell>
          <cell r="B281">
            <v>0.8</v>
          </cell>
        </row>
        <row r="283">
          <cell r="A283" t="str">
            <v xml:space="preserve">DEMANDA FINAL </v>
          </cell>
          <cell r="B283">
            <v>808.13570625029342</v>
          </cell>
          <cell r="C283">
            <v>950.70748448832319</v>
          </cell>
        </row>
        <row r="285">
          <cell r="A285" t="str">
            <v>TENSÃO (V)</v>
          </cell>
          <cell r="B285">
            <v>380</v>
          </cell>
          <cell r="C285" t="str">
            <v>V</v>
          </cell>
        </row>
        <row r="286">
          <cell r="A286" t="str">
            <v>CORRENTE (A)</v>
          </cell>
          <cell r="B286">
            <v>1444.4505844471721</v>
          </cell>
          <cell r="C286" t="str">
            <v>A</v>
          </cell>
        </row>
        <row r="287">
          <cell r="A287" t="str">
            <v>DISJUNTOR GERAL</v>
          </cell>
          <cell r="B287">
            <v>1250</v>
          </cell>
          <cell r="C287" t="str">
            <v>A</v>
          </cell>
        </row>
        <row r="289">
          <cell r="A289" t="str">
            <v>ADOTADO GERADOR DE 1040KVA/830KW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ELET&amp;AC"/>
      <sheetName val="Cabos"/>
      <sheetName val="ATERR"/>
      <sheetName val="ILUM"/>
      <sheetName val="Memoria"/>
      <sheetName val="Paineis"/>
      <sheetName val="Lista Cabos Compras"/>
      <sheetName val="Lista Cabos Compras (Apoio)"/>
      <sheetName val="Lista Materiais"/>
      <sheetName val="DADOS"/>
      <sheetName val="Anexos"/>
      <sheetName val="Capa  LISTA CAB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  "/>
      <sheetName val="CAPA -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NORÁRIOS"/>
      <sheetName val="Plan1"/>
      <sheetName val="BDI"/>
      <sheetName val="ORÇAMENTO"/>
      <sheetName val="CRONOGRAMA"/>
    </sheetNames>
    <sheetDataSet>
      <sheetData sheetId="0" refreshError="1"/>
      <sheetData sheetId="1" refreshError="1">
        <row r="3">
          <cell r="E3" t="str">
            <v>Selecionar</v>
          </cell>
        </row>
        <row r="4">
          <cell r="E4" t="str">
            <v>Item 01</v>
          </cell>
        </row>
        <row r="5">
          <cell r="E5" t="str">
            <v>Item 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DO BDI"/>
      <sheetName val="INSUMOS"/>
      <sheetName val="COMPOSIÇÃO"/>
      <sheetName val="QUANTITATIVO"/>
      <sheetName val="CÁLCULO_DO_BDI"/>
      <sheetName val="Con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ÇÃO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"/>
      <sheetName val="resumo"/>
      <sheetName val="ORCAMENTO"/>
      <sheetName val="ADMI_25.01"/>
      <sheetName val="ITEM 25 - ADIMINS. LOCAL"/>
      <sheetName val="20.01-04-EL_SP_SON_SEG"/>
      <sheetName val="20.05 - HS"/>
      <sheetName val="20.06-INC"/>
      <sheetName val="20.07- GLP"/>
      <sheetName val="ITEM 22.01 SINALIZACAO"/>
    </sheetNames>
    <sheetDataSet>
      <sheetData sheetId="0" refreshError="1"/>
      <sheetData sheetId="1" refreshError="1"/>
      <sheetData sheetId="2" refreshError="1"/>
      <sheetData sheetId="3" refreshError="1">
        <row r="48">
          <cell r="G48">
            <v>306106.84999999998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7"/>
  <sheetViews>
    <sheetView tabSelected="1" showOutlineSymbols="0" showWhiteSpace="0" zoomScaleNormal="100" workbookViewId="0">
      <selection activeCell="H17" sqref="H17"/>
    </sheetView>
  </sheetViews>
  <sheetFormatPr defaultRowHeight="14.25" x14ac:dyDescent="0.2"/>
  <cols>
    <col min="1" max="1" width="7" customWidth="1"/>
    <col min="2" max="2" width="10" bestFit="1" customWidth="1"/>
    <col min="3" max="3" width="7.25" customWidth="1"/>
    <col min="4" max="4" width="60" bestFit="1" customWidth="1"/>
    <col min="5" max="5" width="9.625" style="78" bestFit="1" customWidth="1"/>
    <col min="6" max="6" width="6.75" bestFit="1" customWidth="1"/>
    <col min="7" max="9" width="13" bestFit="1" customWidth="1"/>
    <col min="10" max="10" width="13" hidden="1" customWidth="1"/>
    <col min="11" max="11" width="9" hidden="1" customWidth="1"/>
    <col min="12" max="12" width="10.375" style="60" hidden="1" customWidth="1"/>
    <col min="13" max="14" width="11.875" bestFit="1" customWidth="1"/>
  </cols>
  <sheetData>
    <row r="1" spans="1:14" ht="15" x14ac:dyDescent="0.2">
      <c r="A1" s="1"/>
      <c r="B1" s="1"/>
      <c r="C1" s="1"/>
      <c r="D1" s="1" t="s">
        <v>0</v>
      </c>
      <c r="E1" s="209" t="s">
        <v>1</v>
      </c>
      <c r="F1" s="209"/>
      <c r="G1" s="209" t="s">
        <v>2</v>
      </c>
      <c r="H1" s="209"/>
      <c r="I1" s="209" t="s">
        <v>3</v>
      </c>
      <c r="J1" s="204" t="s">
        <v>689</v>
      </c>
      <c r="K1" s="204"/>
      <c r="L1" s="204"/>
    </row>
    <row r="2" spans="1:14" ht="80.099999999999994" customHeight="1" x14ac:dyDescent="0.2">
      <c r="A2" s="2"/>
      <c r="B2" s="2"/>
      <c r="C2" s="2"/>
      <c r="D2" s="2" t="s">
        <v>4</v>
      </c>
      <c r="E2" s="203" t="s">
        <v>5</v>
      </c>
      <c r="F2" s="203"/>
      <c r="G2" s="202">
        <f>'Anexo 3 - comp. BDI '!H24</f>
        <v>0.2324</v>
      </c>
      <c r="H2" s="203"/>
      <c r="I2" s="203" t="s">
        <v>7</v>
      </c>
      <c r="J2" s="204"/>
      <c r="K2" s="204"/>
      <c r="L2" s="204"/>
    </row>
    <row r="3" spans="1:14" ht="15" x14ac:dyDescent="0.25">
      <c r="A3" s="212" t="s">
        <v>320</v>
      </c>
      <c r="B3" s="211"/>
      <c r="C3" s="211"/>
      <c r="D3" s="211"/>
      <c r="E3" s="211"/>
      <c r="F3" s="211"/>
      <c r="G3" s="211"/>
      <c r="H3" s="211"/>
      <c r="I3" s="211"/>
      <c r="J3" s="204"/>
      <c r="K3" s="204"/>
      <c r="L3" s="204"/>
    </row>
    <row r="4" spans="1:14" s="83" customFormat="1" ht="30" customHeight="1" x14ac:dyDescent="0.2">
      <c r="A4" s="79" t="s">
        <v>8</v>
      </c>
      <c r="B4" s="80" t="s">
        <v>9</v>
      </c>
      <c r="C4" s="79" t="s">
        <v>10</v>
      </c>
      <c r="D4" s="79" t="s">
        <v>11</v>
      </c>
      <c r="E4" s="81" t="s">
        <v>12</v>
      </c>
      <c r="F4" s="80" t="s">
        <v>13</v>
      </c>
      <c r="G4" s="80" t="s">
        <v>14</v>
      </c>
      <c r="H4" s="80" t="s">
        <v>15</v>
      </c>
      <c r="I4" s="80" t="s">
        <v>16</v>
      </c>
      <c r="J4" s="82" t="s">
        <v>16</v>
      </c>
      <c r="K4" s="82"/>
      <c r="L4" s="82" t="s">
        <v>690</v>
      </c>
    </row>
    <row r="5" spans="1:14" s="83" customFormat="1" ht="24" customHeight="1" x14ac:dyDescent="0.2">
      <c r="A5" s="84" t="s">
        <v>17</v>
      </c>
      <c r="B5" s="84"/>
      <c r="C5" s="84"/>
      <c r="D5" s="84" t="s">
        <v>18</v>
      </c>
      <c r="E5" s="85"/>
      <c r="F5" s="86"/>
      <c r="G5" s="84"/>
      <c r="H5" s="84"/>
      <c r="I5" s="87">
        <f>SUM(I6:I14)</f>
        <v>1864546.5700000003</v>
      </c>
      <c r="J5" s="88">
        <f>SUM(J6:J14)</f>
        <v>1811550.7700000003</v>
      </c>
      <c r="K5" s="88">
        <f t="shared" ref="K5:K37" si="0">J5-I5</f>
        <v>-52995.800000000047</v>
      </c>
      <c r="L5" s="88">
        <f t="shared" ref="L5:L37" si="1">TRUNC(G5*F5,2)</f>
        <v>0</v>
      </c>
      <c r="M5" s="101"/>
    </row>
    <row r="6" spans="1:14" s="83" customFormat="1" ht="51.95" customHeight="1" x14ac:dyDescent="0.2">
      <c r="A6" s="89" t="s">
        <v>19</v>
      </c>
      <c r="B6" s="90" t="s">
        <v>20</v>
      </c>
      <c r="C6" s="89" t="s">
        <v>21</v>
      </c>
      <c r="D6" s="89" t="s">
        <v>22</v>
      </c>
      <c r="E6" s="91" t="s">
        <v>23</v>
      </c>
      <c r="F6" s="90">
        <v>18</v>
      </c>
      <c r="G6" s="92">
        <f>'ANEXO 4'!J8</f>
        <v>5975.2</v>
      </c>
      <c r="H6" s="92" t="str">
        <f t="shared" ref="H6:H14" si="2">TRUNC(G6 * (1 + 0 / 100), 2) &amp;CHAR(10)&amp; "(0.0%)"</f>
        <v>5975,2
(0.0%)</v>
      </c>
      <c r="I6" s="92">
        <f>TRUNC((F6 * 1 ) * TRUNC(G6 * (1 + 0 / 100), 2), 2)</f>
        <v>107553.60000000001</v>
      </c>
      <c r="J6" s="93">
        <v>418264</v>
      </c>
      <c r="K6" s="93">
        <f t="shared" si="0"/>
        <v>310710.40000000002</v>
      </c>
      <c r="L6" s="93">
        <f>TRUNC(G6*F6,2)</f>
        <v>107553.60000000001</v>
      </c>
      <c r="N6" s="101"/>
    </row>
    <row r="7" spans="1:14" s="83" customFormat="1" ht="51.95" customHeight="1" x14ac:dyDescent="0.2">
      <c r="A7" s="89" t="s">
        <v>24</v>
      </c>
      <c r="B7" s="90" t="s">
        <v>25</v>
      </c>
      <c r="C7" s="89" t="s">
        <v>21</v>
      </c>
      <c r="D7" s="89" t="s">
        <v>26</v>
      </c>
      <c r="E7" s="91" t="s">
        <v>23</v>
      </c>
      <c r="F7" s="90">
        <v>72</v>
      </c>
      <c r="G7" s="92">
        <f>'ANEXO 4'!J14</f>
        <v>6612.84</v>
      </c>
      <c r="H7" s="92" t="str">
        <f t="shared" si="2"/>
        <v>6612,84
(0.0%)</v>
      </c>
      <c r="I7" s="92">
        <f t="shared" ref="I7:I14" si="3">TRUNC((F7 * 1 ) * TRUNC(G7 * (1 + 0 / 100), 2), 2)</f>
        <v>476124.48</v>
      </c>
      <c r="J7" s="93">
        <v>112418.28</v>
      </c>
      <c r="K7" s="93">
        <f t="shared" si="0"/>
        <v>-363706.19999999995</v>
      </c>
      <c r="L7" s="93">
        <f>TRUNC(G7*F7,2)</f>
        <v>476124.48</v>
      </c>
      <c r="N7" s="101"/>
    </row>
    <row r="8" spans="1:14" s="83" customFormat="1" ht="51.95" customHeight="1" x14ac:dyDescent="0.2">
      <c r="A8" s="89" t="s">
        <v>27</v>
      </c>
      <c r="B8" s="90" t="s">
        <v>28</v>
      </c>
      <c r="C8" s="89" t="s">
        <v>21</v>
      </c>
      <c r="D8" s="89" t="s">
        <v>29</v>
      </c>
      <c r="E8" s="91" t="s">
        <v>23</v>
      </c>
      <c r="F8" s="90">
        <v>3</v>
      </c>
      <c r="G8" s="92">
        <f>'ANEXO 4'!J20</f>
        <v>8120.96</v>
      </c>
      <c r="H8" s="92" t="str">
        <f t="shared" si="2"/>
        <v>8120,96
(0.0%)</v>
      </c>
      <c r="I8" s="92">
        <f t="shared" si="3"/>
        <v>24362.880000000001</v>
      </c>
      <c r="J8" s="93">
        <v>24362.880000000001</v>
      </c>
      <c r="K8" s="93">
        <f t="shared" si="0"/>
        <v>0</v>
      </c>
      <c r="L8" s="93">
        <f t="shared" si="1"/>
        <v>24362.880000000001</v>
      </c>
    </row>
    <row r="9" spans="1:14" s="83" customFormat="1" ht="51.95" customHeight="1" x14ac:dyDescent="0.2">
      <c r="A9" s="89" t="s">
        <v>30</v>
      </c>
      <c r="B9" s="90" t="s">
        <v>31</v>
      </c>
      <c r="C9" s="89" t="s">
        <v>21</v>
      </c>
      <c r="D9" s="89" t="s">
        <v>32</v>
      </c>
      <c r="E9" s="91" t="s">
        <v>23</v>
      </c>
      <c r="F9" s="90">
        <v>6</v>
      </c>
      <c r="G9" s="92">
        <f>'ANEXO 4'!J26</f>
        <v>36053.06</v>
      </c>
      <c r="H9" s="92" t="str">
        <f t="shared" si="2"/>
        <v>36053,06
(0.0%)</v>
      </c>
      <c r="I9" s="92">
        <f t="shared" si="3"/>
        <v>216318.36</v>
      </c>
      <c r="J9" s="93">
        <v>216318.36</v>
      </c>
      <c r="K9" s="93">
        <f t="shared" si="0"/>
        <v>0</v>
      </c>
      <c r="L9" s="93">
        <f t="shared" si="1"/>
        <v>216318.36</v>
      </c>
    </row>
    <row r="10" spans="1:14" s="83" customFormat="1" ht="51.95" customHeight="1" x14ac:dyDescent="0.2">
      <c r="A10" s="89" t="s">
        <v>33</v>
      </c>
      <c r="B10" s="90" t="s">
        <v>34</v>
      </c>
      <c r="C10" s="89" t="s">
        <v>21</v>
      </c>
      <c r="D10" s="89" t="s">
        <v>35</v>
      </c>
      <c r="E10" s="91" t="s">
        <v>23</v>
      </c>
      <c r="F10" s="90">
        <v>1</v>
      </c>
      <c r="G10" s="92">
        <f>'ANEXO 4'!J32</f>
        <v>53753.36</v>
      </c>
      <c r="H10" s="92" t="str">
        <f t="shared" si="2"/>
        <v>53753,36
(0.0%)</v>
      </c>
      <c r="I10" s="92">
        <f t="shared" si="3"/>
        <v>53753.36</v>
      </c>
      <c r="J10" s="93">
        <v>53753.36</v>
      </c>
      <c r="K10" s="93">
        <f t="shared" si="0"/>
        <v>0</v>
      </c>
      <c r="L10" s="93">
        <f t="shared" si="1"/>
        <v>53753.36</v>
      </c>
    </row>
    <row r="11" spans="1:14" s="83" customFormat="1" ht="51.95" customHeight="1" x14ac:dyDescent="0.2">
      <c r="A11" s="89" t="s">
        <v>36</v>
      </c>
      <c r="B11" s="90" t="s">
        <v>37</v>
      </c>
      <c r="C11" s="89" t="s">
        <v>21</v>
      </c>
      <c r="D11" s="89" t="s">
        <v>38</v>
      </c>
      <c r="E11" s="91" t="s">
        <v>23</v>
      </c>
      <c r="F11" s="90">
        <v>12</v>
      </c>
      <c r="G11" s="92">
        <f>'ANEXO 4'!J38</f>
        <v>62325.61</v>
      </c>
      <c r="H11" s="92" t="str">
        <f t="shared" si="2"/>
        <v>62325,61
(0.0%)</v>
      </c>
      <c r="I11" s="92">
        <f t="shared" si="3"/>
        <v>747907.32</v>
      </c>
      <c r="J11" s="93">
        <v>747907.32</v>
      </c>
      <c r="K11" s="93">
        <f t="shared" si="0"/>
        <v>0</v>
      </c>
      <c r="L11" s="93">
        <f t="shared" si="1"/>
        <v>747907.32</v>
      </c>
    </row>
    <row r="12" spans="1:14" s="83" customFormat="1" ht="51.95" customHeight="1" x14ac:dyDescent="0.2">
      <c r="A12" s="89" t="s">
        <v>39</v>
      </c>
      <c r="B12" s="90" t="s">
        <v>40</v>
      </c>
      <c r="C12" s="89" t="s">
        <v>21</v>
      </c>
      <c r="D12" s="89" t="s">
        <v>41</v>
      </c>
      <c r="E12" s="91" t="s">
        <v>23</v>
      </c>
      <c r="F12" s="90">
        <v>4</v>
      </c>
      <c r="G12" s="92">
        <f>'ANEXO 4'!J44</f>
        <v>56910.65</v>
      </c>
      <c r="H12" s="92" t="str">
        <f t="shared" si="2"/>
        <v>56910,65
(0.0%)</v>
      </c>
      <c r="I12" s="92">
        <f t="shared" si="3"/>
        <v>227642.6</v>
      </c>
      <c r="J12" s="93">
        <v>227642.6</v>
      </c>
      <c r="K12" s="93">
        <f t="shared" si="0"/>
        <v>0</v>
      </c>
      <c r="L12" s="93">
        <f t="shared" si="1"/>
        <v>227642.6</v>
      </c>
    </row>
    <row r="13" spans="1:14" s="83" customFormat="1" ht="31.5" customHeight="1" x14ac:dyDescent="0.2">
      <c r="A13" s="89" t="s">
        <v>42</v>
      </c>
      <c r="B13" s="90" t="s">
        <v>43</v>
      </c>
      <c r="C13" s="89" t="s">
        <v>21</v>
      </c>
      <c r="D13" s="89" t="s">
        <v>44</v>
      </c>
      <c r="E13" s="91" t="s">
        <v>23</v>
      </c>
      <c r="F13" s="90">
        <v>4</v>
      </c>
      <c r="G13" s="92">
        <f>'ANEXO 4'!J50</f>
        <v>736.59</v>
      </c>
      <c r="H13" s="92" t="str">
        <f t="shared" si="2"/>
        <v>736,59
(0.0%)</v>
      </c>
      <c r="I13" s="92">
        <f t="shared" si="3"/>
        <v>2946.36</v>
      </c>
      <c r="J13" s="93">
        <v>2946.36</v>
      </c>
      <c r="K13" s="93">
        <f t="shared" si="0"/>
        <v>0</v>
      </c>
      <c r="L13" s="93">
        <f t="shared" si="1"/>
        <v>2946.36</v>
      </c>
    </row>
    <row r="14" spans="1:14" s="83" customFormat="1" ht="31.5" customHeight="1" x14ac:dyDescent="0.2">
      <c r="A14" s="89" t="s">
        <v>45</v>
      </c>
      <c r="B14" s="90" t="s">
        <v>46</v>
      </c>
      <c r="C14" s="89" t="s">
        <v>21</v>
      </c>
      <c r="D14" s="89" t="s">
        <v>47</v>
      </c>
      <c r="E14" s="91" t="s">
        <v>23</v>
      </c>
      <c r="F14" s="90">
        <v>1</v>
      </c>
      <c r="G14" s="92">
        <f>'ANEXO 4'!J56</f>
        <v>7937.61</v>
      </c>
      <c r="H14" s="92" t="str">
        <f t="shared" si="2"/>
        <v>7937,61
(0.0%)</v>
      </c>
      <c r="I14" s="92">
        <f t="shared" si="3"/>
        <v>7937.61</v>
      </c>
      <c r="J14" s="93">
        <v>7937.61</v>
      </c>
      <c r="K14" s="93">
        <f t="shared" si="0"/>
        <v>0</v>
      </c>
      <c r="L14" s="93">
        <f t="shared" si="1"/>
        <v>7937.61</v>
      </c>
    </row>
    <row r="15" spans="1:14" s="83" customFormat="1" ht="24" customHeight="1" x14ac:dyDescent="0.2">
      <c r="A15" s="84" t="s">
        <v>48</v>
      </c>
      <c r="B15" s="84"/>
      <c r="C15" s="84"/>
      <c r="D15" s="84" t="s">
        <v>49</v>
      </c>
      <c r="E15" s="85"/>
      <c r="F15" s="86"/>
      <c r="G15" s="84"/>
      <c r="H15" s="84"/>
      <c r="I15" s="87">
        <f>SUM(I16:I23)</f>
        <v>129069.70000000001</v>
      </c>
      <c r="J15" s="88">
        <f>SUM(J16:J23)</f>
        <v>52799.48</v>
      </c>
      <c r="K15" s="88">
        <f t="shared" si="0"/>
        <v>-76270.22</v>
      </c>
      <c r="L15" s="88">
        <f t="shared" si="1"/>
        <v>0</v>
      </c>
    </row>
    <row r="16" spans="1:14" s="83" customFormat="1" ht="56.25" customHeight="1" x14ac:dyDescent="0.2">
      <c r="A16" s="89" t="s">
        <v>50</v>
      </c>
      <c r="B16" s="90" t="s">
        <v>51</v>
      </c>
      <c r="C16" s="89" t="s">
        <v>21</v>
      </c>
      <c r="D16" s="105" t="s">
        <v>1086</v>
      </c>
      <c r="E16" s="91" t="s">
        <v>23</v>
      </c>
      <c r="F16" s="90">
        <v>18</v>
      </c>
      <c r="G16" s="92">
        <f>'ANEXO 4'!J64</f>
        <v>169.85</v>
      </c>
      <c r="H16" s="94">
        <f>TRUNC(G16 * (1 + $G$2), 2)</f>
        <v>209.32</v>
      </c>
      <c r="I16" s="92">
        <f t="shared" ref="I16:I22" si="4">TRUNC(F16 * H16, 2)</f>
        <v>3767.76</v>
      </c>
      <c r="J16" s="93">
        <v>14652.4</v>
      </c>
      <c r="K16" s="93">
        <f t="shared" si="0"/>
        <v>10884.64</v>
      </c>
      <c r="L16" s="93">
        <f>TRUNC(G16*F16,2)</f>
        <v>3057.3</v>
      </c>
    </row>
    <row r="17" spans="1:12" s="83" customFormat="1" ht="51.95" customHeight="1" x14ac:dyDescent="0.2">
      <c r="A17" s="89" t="s">
        <v>53</v>
      </c>
      <c r="B17" s="90" t="s">
        <v>54</v>
      </c>
      <c r="C17" s="89" t="s">
        <v>21</v>
      </c>
      <c r="D17" s="105" t="s">
        <v>1087</v>
      </c>
      <c r="E17" s="91" t="s">
        <v>23</v>
      </c>
      <c r="F17" s="90">
        <v>72</v>
      </c>
      <c r="G17" s="92">
        <f>'ANEXO 4'!J72</f>
        <v>169.85</v>
      </c>
      <c r="H17" s="94">
        <f t="shared" ref="H17:H22" si="5">TRUNC(G17 * (1 + $G$2), 2)</f>
        <v>209.32</v>
      </c>
      <c r="I17" s="92">
        <f t="shared" si="4"/>
        <v>15071.04</v>
      </c>
      <c r="J17" s="93">
        <v>3558.44</v>
      </c>
      <c r="K17" s="93">
        <f t="shared" si="0"/>
        <v>-11512.6</v>
      </c>
      <c r="L17" s="93">
        <f t="shared" si="1"/>
        <v>12229.2</v>
      </c>
    </row>
    <row r="18" spans="1:12" s="83" customFormat="1" ht="51.95" customHeight="1" x14ac:dyDescent="0.2">
      <c r="A18" s="89" t="s">
        <v>56</v>
      </c>
      <c r="B18" s="90" t="s">
        <v>57</v>
      </c>
      <c r="C18" s="89" t="s">
        <v>21</v>
      </c>
      <c r="D18" s="105" t="s">
        <v>1088</v>
      </c>
      <c r="E18" s="91" t="s">
        <v>23</v>
      </c>
      <c r="F18" s="90">
        <v>3</v>
      </c>
      <c r="G18" s="92">
        <f>'ANEXO 4'!J80</f>
        <v>174.17</v>
      </c>
      <c r="H18" s="94">
        <f t="shared" si="5"/>
        <v>214.64</v>
      </c>
      <c r="I18" s="92">
        <f t="shared" si="4"/>
        <v>643.91999999999996</v>
      </c>
      <c r="J18" s="93">
        <v>643.91999999999996</v>
      </c>
      <c r="K18" s="93">
        <f t="shared" si="0"/>
        <v>0</v>
      </c>
      <c r="L18" s="93">
        <f t="shared" si="1"/>
        <v>522.51</v>
      </c>
    </row>
    <row r="19" spans="1:12" s="83" customFormat="1" ht="39" customHeight="1" x14ac:dyDescent="0.2">
      <c r="A19" s="89" t="s">
        <v>59</v>
      </c>
      <c r="B19" s="90" t="s">
        <v>60</v>
      </c>
      <c r="C19" s="89" t="s">
        <v>21</v>
      </c>
      <c r="D19" s="89" t="s">
        <v>61</v>
      </c>
      <c r="E19" s="91" t="s">
        <v>23</v>
      </c>
      <c r="F19" s="90">
        <v>23</v>
      </c>
      <c r="G19" s="92">
        <f>'ANEXO 4'!J91</f>
        <v>582.52</v>
      </c>
      <c r="H19" s="94">
        <f t="shared" si="5"/>
        <v>717.89</v>
      </c>
      <c r="I19" s="92">
        <f t="shared" si="4"/>
        <v>16511.47</v>
      </c>
      <c r="J19" s="93">
        <v>16511.47</v>
      </c>
      <c r="K19" s="93">
        <f t="shared" si="0"/>
        <v>0</v>
      </c>
      <c r="L19" s="93">
        <f t="shared" si="1"/>
        <v>13397.96</v>
      </c>
    </row>
    <row r="20" spans="1:12" s="83" customFormat="1" ht="24" customHeight="1" x14ac:dyDescent="0.2">
      <c r="A20" s="89" t="s">
        <v>62</v>
      </c>
      <c r="B20" s="90" t="s">
        <v>63</v>
      </c>
      <c r="C20" s="89" t="s">
        <v>21</v>
      </c>
      <c r="D20" s="89" t="s">
        <v>64</v>
      </c>
      <c r="E20" s="91" t="s">
        <v>23</v>
      </c>
      <c r="F20" s="90">
        <v>1</v>
      </c>
      <c r="G20" s="92">
        <f>'ANEXO 4'!J97</f>
        <v>272.94</v>
      </c>
      <c r="H20" s="94">
        <f t="shared" si="5"/>
        <v>336.37</v>
      </c>
      <c r="I20" s="92">
        <f t="shared" si="4"/>
        <v>336.37</v>
      </c>
      <c r="J20" s="93">
        <v>336.37</v>
      </c>
      <c r="K20" s="93">
        <f t="shared" si="0"/>
        <v>0</v>
      </c>
      <c r="L20" s="93">
        <f t="shared" si="1"/>
        <v>272.94</v>
      </c>
    </row>
    <row r="21" spans="1:12" s="83" customFormat="1" ht="32.25" customHeight="1" x14ac:dyDescent="0.2">
      <c r="A21" s="89" t="s">
        <v>65</v>
      </c>
      <c r="B21" s="90" t="s">
        <v>66</v>
      </c>
      <c r="C21" s="89" t="s">
        <v>21</v>
      </c>
      <c r="D21" s="89" t="s">
        <v>67</v>
      </c>
      <c r="E21" s="91" t="s">
        <v>23</v>
      </c>
      <c r="F21" s="90">
        <v>4</v>
      </c>
      <c r="G21" s="92">
        <f>'ANEXO 4'!J105</f>
        <v>846.95</v>
      </c>
      <c r="H21" s="94">
        <f t="shared" si="5"/>
        <v>1043.78</v>
      </c>
      <c r="I21" s="92">
        <f t="shared" si="4"/>
        <v>4175.12</v>
      </c>
      <c r="J21" s="93">
        <v>4175.12</v>
      </c>
      <c r="K21" s="93">
        <f t="shared" si="0"/>
        <v>0</v>
      </c>
      <c r="L21" s="93">
        <f t="shared" si="1"/>
        <v>3387.8</v>
      </c>
    </row>
    <row r="22" spans="1:12" s="83" customFormat="1" ht="30.75" customHeight="1" x14ac:dyDescent="0.2">
      <c r="A22" s="89" t="s">
        <v>68</v>
      </c>
      <c r="B22" s="90" t="s">
        <v>69</v>
      </c>
      <c r="C22" s="89" t="s">
        <v>21</v>
      </c>
      <c r="D22" s="89" t="s">
        <v>70</v>
      </c>
      <c r="E22" s="91" t="s">
        <v>71</v>
      </c>
      <c r="F22" s="90">
        <v>819</v>
      </c>
      <c r="G22" s="92">
        <f>'ANEXO 4'!J113</f>
        <v>77.69</v>
      </c>
      <c r="H22" s="94">
        <f t="shared" si="5"/>
        <v>95.74</v>
      </c>
      <c r="I22" s="92">
        <f t="shared" si="4"/>
        <v>78411.06</v>
      </c>
      <c r="J22" s="93">
        <v>2768.8</v>
      </c>
      <c r="K22" s="93">
        <f t="shared" si="0"/>
        <v>-75642.259999999995</v>
      </c>
      <c r="L22" s="93">
        <f t="shared" si="1"/>
        <v>63628.11</v>
      </c>
    </row>
    <row r="23" spans="1:12" s="83" customFormat="1" ht="34.5" customHeight="1" x14ac:dyDescent="0.2">
      <c r="A23" s="89" t="s">
        <v>737</v>
      </c>
      <c r="B23" s="90" t="s">
        <v>133</v>
      </c>
      <c r="C23" s="89" t="s">
        <v>21</v>
      </c>
      <c r="D23" s="89" t="s">
        <v>134</v>
      </c>
      <c r="E23" s="91" t="s">
        <v>23</v>
      </c>
      <c r="F23" s="90">
        <v>24</v>
      </c>
      <c r="G23" s="92">
        <f>'ANEXO 4'!J124</f>
        <v>343.27</v>
      </c>
      <c r="H23" s="94">
        <f>TRUNC(G23 * (1 + $G$2), 2)</f>
        <v>423.04</v>
      </c>
      <c r="I23" s="94">
        <f>TRUNC(F23 * H23, 2)</f>
        <v>10152.959999999999</v>
      </c>
      <c r="J23" s="93">
        <v>10152.959999999999</v>
      </c>
      <c r="K23" s="93">
        <f>J23-I23</f>
        <v>0</v>
      </c>
      <c r="L23" s="93">
        <f>TRUNC(G23*F23,2)</f>
        <v>8238.48</v>
      </c>
    </row>
    <row r="24" spans="1:12" s="83" customFormat="1" ht="26.1" customHeight="1" x14ac:dyDescent="0.2">
      <c r="A24" s="84" t="s">
        <v>72</v>
      </c>
      <c r="B24" s="84"/>
      <c r="C24" s="84"/>
      <c r="D24" s="84" t="s">
        <v>73</v>
      </c>
      <c r="E24" s="85"/>
      <c r="F24" s="86"/>
      <c r="G24" s="84"/>
      <c r="H24" s="84"/>
      <c r="I24" s="87">
        <f>SUM(I25:I64)</f>
        <v>125935.26999999996</v>
      </c>
      <c r="J24" s="88">
        <v>79301.899999999994</v>
      </c>
      <c r="K24" s="88">
        <f t="shared" si="0"/>
        <v>-46633.369999999966</v>
      </c>
      <c r="L24" s="88">
        <f t="shared" si="1"/>
        <v>0</v>
      </c>
    </row>
    <row r="25" spans="1:12" s="83" customFormat="1" ht="33" customHeight="1" x14ac:dyDescent="0.2">
      <c r="A25" s="89" t="s">
        <v>74</v>
      </c>
      <c r="B25" s="90" t="s">
        <v>75</v>
      </c>
      <c r="C25" s="89" t="s">
        <v>21</v>
      </c>
      <c r="D25" s="89" t="s">
        <v>76</v>
      </c>
      <c r="E25" s="91" t="s">
        <v>23</v>
      </c>
      <c r="F25" s="90">
        <v>72</v>
      </c>
      <c r="G25" s="92">
        <f>'ANEXO 4'!J134</f>
        <v>270.02999999999997</v>
      </c>
      <c r="H25" s="94">
        <f>TRUNC(G25 * (1 + $G$2), 2)</f>
        <v>332.78</v>
      </c>
      <c r="I25" s="94">
        <f t="shared" ref="I25:I68" si="6">TRUNC(F25 * H25, 2)</f>
        <v>23960.16</v>
      </c>
      <c r="J25" s="93">
        <v>23960.16</v>
      </c>
      <c r="K25" s="93">
        <f t="shared" si="0"/>
        <v>0</v>
      </c>
      <c r="L25" s="93">
        <f t="shared" si="1"/>
        <v>19442.16</v>
      </c>
    </row>
    <row r="26" spans="1:12" s="83" customFormat="1" ht="30.75" customHeight="1" x14ac:dyDescent="0.2">
      <c r="A26" s="89" t="s">
        <v>77</v>
      </c>
      <c r="B26" s="90" t="s">
        <v>78</v>
      </c>
      <c r="C26" s="89" t="s">
        <v>21</v>
      </c>
      <c r="D26" s="89" t="s">
        <v>79</v>
      </c>
      <c r="E26" s="91" t="s">
        <v>23</v>
      </c>
      <c r="F26" s="90">
        <v>72</v>
      </c>
      <c r="G26" s="92">
        <f>'ANEXO 4'!J144</f>
        <v>271.55</v>
      </c>
      <c r="H26" s="94">
        <f>TRUNC(G26 * (1 + $G$2), 2)</f>
        <v>334.65</v>
      </c>
      <c r="I26" s="94">
        <f t="shared" si="6"/>
        <v>24094.799999999999</v>
      </c>
      <c r="J26" s="93">
        <v>24094.799999999999</v>
      </c>
      <c r="K26" s="93">
        <f t="shared" si="0"/>
        <v>0</v>
      </c>
      <c r="L26" s="93">
        <f t="shared" si="1"/>
        <v>19551.599999999999</v>
      </c>
    </row>
    <row r="27" spans="1:12" s="83" customFormat="1" ht="39" customHeight="1" x14ac:dyDescent="0.2">
      <c r="A27" s="89" t="s">
        <v>937</v>
      </c>
      <c r="B27" s="90" t="s">
        <v>81</v>
      </c>
      <c r="C27" s="89" t="s">
        <v>21</v>
      </c>
      <c r="D27" s="89" t="s">
        <v>82</v>
      </c>
      <c r="E27" s="91" t="s">
        <v>23</v>
      </c>
      <c r="F27" s="90">
        <v>203</v>
      </c>
      <c r="G27" s="92">
        <f>'ANEXO 4'!J151</f>
        <v>35.83</v>
      </c>
      <c r="H27" s="94">
        <f t="shared" ref="H27:H68" si="7">TRUNC(G27 * (1 + $G$2), 2)</f>
        <v>44.15</v>
      </c>
      <c r="I27" s="94">
        <f t="shared" si="6"/>
        <v>8962.4500000000007</v>
      </c>
      <c r="J27" s="93">
        <v>4054.4</v>
      </c>
      <c r="K27" s="93">
        <f t="shared" si="0"/>
        <v>-4908.0500000000011</v>
      </c>
      <c r="L27" s="93">
        <f t="shared" si="1"/>
        <v>7273.49</v>
      </c>
    </row>
    <row r="28" spans="1:12" s="83" customFormat="1" ht="39" customHeight="1" x14ac:dyDescent="0.2">
      <c r="A28" s="89" t="s">
        <v>938</v>
      </c>
      <c r="B28" s="90" t="s">
        <v>84</v>
      </c>
      <c r="C28" s="89" t="s">
        <v>21</v>
      </c>
      <c r="D28" s="89" t="s">
        <v>85</v>
      </c>
      <c r="E28" s="91" t="s">
        <v>23</v>
      </c>
      <c r="F28" s="90">
        <v>71</v>
      </c>
      <c r="G28" s="92">
        <f>'ANEXO 4'!J158</f>
        <v>36.22</v>
      </c>
      <c r="H28" s="94">
        <f t="shared" si="7"/>
        <v>44.63</v>
      </c>
      <c r="I28" s="94">
        <f t="shared" si="6"/>
        <v>3168.73</v>
      </c>
      <c r="J28" s="93">
        <v>1237.44</v>
      </c>
      <c r="K28" s="93">
        <f t="shared" si="0"/>
        <v>-1931.29</v>
      </c>
      <c r="L28" s="93">
        <f t="shared" si="1"/>
        <v>2571.62</v>
      </c>
    </row>
    <row r="29" spans="1:12" s="83" customFormat="1" ht="39" customHeight="1" x14ac:dyDescent="0.2">
      <c r="A29" s="89" t="s">
        <v>939</v>
      </c>
      <c r="B29" s="90" t="s">
        <v>87</v>
      </c>
      <c r="C29" s="89" t="s">
        <v>21</v>
      </c>
      <c r="D29" s="89" t="s">
        <v>88</v>
      </c>
      <c r="E29" s="91" t="s">
        <v>23</v>
      </c>
      <c r="F29" s="90">
        <v>272</v>
      </c>
      <c r="G29" s="92">
        <f>'ANEXO 4'!J165</f>
        <v>36.22</v>
      </c>
      <c r="H29" s="94">
        <f t="shared" si="7"/>
        <v>44.63</v>
      </c>
      <c r="I29" s="94">
        <f t="shared" si="6"/>
        <v>12139.36</v>
      </c>
      <c r="J29" s="93">
        <v>4537.28</v>
      </c>
      <c r="K29" s="93">
        <f t="shared" si="0"/>
        <v>-7602.0800000000008</v>
      </c>
      <c r="L29" s="93">
        <f t="shared" si="1"/>
        <v>9851.84</v>
      </c>
    </row>
    <row r="30" spans="1:12" s="83" customFormat="1" ht="39" customHeight="1" x14ac:dyDescent="0.2">
      <c r="A30" s="89" t="s">
        <v>940</v>
      </c>
      <c r="B30" s="90" t="s">
        <v>90</v>
      </c>
      <c r="C30" s="89" t="s">
        <v>21</v>
      </c>
      <c r="D30" s="89" t="s">
        <v>91</v>
      </c>
      <c r="E30" s="91" t="s">
        <v>23</v>
      </c>
      <c r="F30" s="90">
        <v>22</v>
      </c>
      <c r="G30" s="92">
        <f>'ANEXO 4'!J172</f>
        <v>40.53</v>
      </c>
      <c r="H30" s="94">
        <f t="shared" si="7"/>
        <v>49.94</v>
      </c>
      <c r="I30" s="94">
        <f t="shared" si="6"/>
        <v>1098.68</v>
      </c>
      <c r="J30" s="93">
        <v>657.7</v>
      </c>
      <c r="K30" s="93">
        <f t="shared" si="0"/>
        <v>-440.98</v>
      </c>
      <c r="L30" s="93">
        <f t="shared" si="1"/>
        <v>891.66</v>
      </c>
    </row>
    <row r="31" spans="1:12" s="83" customFormat="1" ht="39" customHeight="1" x14ac:dyDescent="0.2">
      <c r="A31" s="89" t="s">
        <v>941</v>
      </c>
      <c r="B31" s="90" t="s">
        <v>93</v>
      </c>
      <c r="C31" s="89" t="s">
        <v>21</v>
      </c>
      <c r="D31" s="89" t="s">
        <v>94</v>
      </c>
      <c r="E31" s="91" t="s">
        <v>23</v>
      </c>
      <c r="F31" s="90">
        <v>115</v>
      </c>
      <c r="G31" s="92">
        <f>'ANEXO 4'!J179</f>
        <v>42.74</v>
      </c>
      <c r="H31" s="94">
        <f t="shared" si="7"/>
        <v>52.67</v>
      </c>
      <c r="I31" s="94">
        <f t="shared" si="6"/>
        <v>6057.05</v>
      </c>
      <c r="J31" s="93">
        <v>1180.6500000000001</v>
      </c>
      <c r="K31" s="93">
        <f t="shared" si="0"/>
        <v>-4876.3999999999996</v>
      </c>
      <c r="L31" s="93">
        <f t="shared" si="1"/>
        <v>4915.1000000000004</v>
      </c>
    </row>
    <row r="32" spans="1:12" s="83" customFormat="1" ht="39" customHeight="1" x14ac:dyDescent="0.2">
      <c r="A32" s="89" t="s">
        <v>942</v>
      </c>
      <c r="B32" s="90" t="s">
        <v>96</v>
      </c>
      <c r="C32" s="89" t="s">
        <v>21</v>
      </c>
      <c r="D32" s="89" t="s">
        <v>97</v>
      </c>
      <c r="E32" s="91" t="s">
        <v>23</v>
      </c>
      <c r="F32" s="90">
        <v>33</v>
      </c>
      <c r="G32" s="92">
        <f>'ANEXO 4'!J186</f>
        <v>45.65</v>
      </c>
      <c r="H32" s="94">
        <f t="shared" si="7"/>
        <v>56.25</v>
      </c>
      <c r="I32" s="94">
        <f t="shared" si="6"/>
        <v>1856.25</v>
      </c>
      <c r="J32" s="93">
        <v>541.89</v>
      </c>
      <c r="K32" s="93">
        <f t="shared" si="0"/>
        <v>-1314.3600000000001</v>
      </c>
      <c r="L32" s="93">
        <f t="shared" si="1"/>
        <v>1506.45</v>
      </c>
    </row>
    <row r="33" spans="1:15" s="83" customFormat="1" ht="39" customHeight="1" x14ac:dyDescent="0.2">
      <c r="A33" s="89" t="s">
        <v>943</v>
      </c>
      <c r="B33" s="90" t="s">
        <v>99</v>
      </c>
      <c r="C33" s="89" t="s">
        <v>21</v>
      </c>
      <c r="D33" s="89" t="s">
        <v>100</v>
      </c>
      <c r="E33" s="91" t="s">
        <v>23</v>
      </c>
      <c r="F33" s="90">
        <v>15</v>
      </c>
      <c r="G33" s="92">
        <f>'ANEXO 4'!J193</f>
        <v>35.83</v>
      </c>
      <c r="H33" s="94">
        <f t="shared" si="7"/>
        <v>44.15</v>
      </c>
      <c r="I33" s="94">
        <f t="shared" si="6"/>
        <v>662.25</v>
      </c>
      <c r="J33" s="93">
        <v>1143.25</v>
      </c>
      <c r="K33" s="93">
        <f t="shared" si="0"/>
        <v>481</v>
      </c>
      <c r="L33" s="93">
        <f t="shared" si="1"/>
        <v>537.45000000000005</v>
      </c>
    </row>
    <row r="34" spans="1:15" s="83" customFormat="1" ht="39" customHeight="1" x14ac:dyDescent="0.2">
      <c r="A34" s="89" t="s">
        <v>944</v>
      </c>
      <c r="B34" s="90" t="s">
        <v>102</v>
      </c>
      <c r="C34" s="89" t="s">
        <v>21</v>
      </c>
      <c r="D34" s="89" t="s">
        <v>103</v>
      </c>
      <c r="E34" s="91" t="s">
        <v>23</v>
      </c>
      <c r="F34" s="90">
        <v>58</v>
      </c>
      <c r="G34" s="92">
        <f>'ANEXO 4'!J200</f>
        <v>41.25</v>
      </c>
      <c r="H34" s="94">
        <f t="shared" si="7"/>
        <v>50.83</v>
      </c>
      <c r="I34" s="94">
        <f t="shared" si="6"/>
        <v>2948.14</v>
      </c>
      <c r="J34" s="93">
        <v>593</v>
      </c>
      <c r="K34" s="93">
        <f t="shared" si="0"/>
        <v>-2355.14</v>
      </c>
      <c r="L34" s="93">
        <f t="shared" si="1"/>
        <v>2392.5</v>
      </c>
    </row>
    <row r="35" spans="1:15" s="83" customFormat="1" ht="39" customHeight="1" x14ac:dyDescent="0.2">
      <c r="A35" s="89" t="s">
        <v>945</v>
      </c>
      <c r="B35" s="90" t="s">
        <v>105</v>
      </c>
      <c r="C35" s="89" t="s">
        <v>21</v>
      </c>
      <c r="D35" s="89" t="s">
        <v>106</v>
      </c>
      <c r="E35" s="91" t="s">
        <v>23</v>
      </c>
      <c r="F35" s="90">
        <v>59</v>
      </c>
      <c r="G35" s="92">
        <f>'ANEXO 4'!J207</f>
        <v>37.549999999999997</v>
      </c>
      <c r="H35" s="94">
        <f t="shared" si="7"/>
        <v>46.27</v>
      </c>
      <c r="I35" s="94">
        <f t="shared" si="6"/>
        <v>2729.93</v>
      </c>
      <c r="J35" s="93">
        <v>988.57</v>
      </c>
      <c r="K35" s="93">
        <f t="shared" si="0"/>
        <v>-1741.3599999999997</v>
      </c>
      <c r="L35" s="93">
        <f t="shared" si="1"/>
        <v>2215.4499999999998</v>
      </c>
    </row>
    <row r="36" spans="1:15" s="83" customFormat="1" ht="51.95" customHeight="1" x14ac:dyDescent="0.2">
      <c r="A36" s="89" t="s">
        <v>946</v>
      </c>
      <c r="B36" s="90" t="s">
        <v>108</v>
      </c>
      <c r="C36" s="89" t="s">
        <v>21</v>
      </c>
      <c r="D36" s="89" t="s">
        <v>109</v>
      </c>
      <c r="E36" s="91" t="s">
        <v>110</v>
      </c>
      <c r="F36" s="90">
        <v>49</v>
      </c>
      <c r="G36" s="92">
        <f>'ANEXO 4'!J216</f>
        <v>79.56</v>
      </c>
      <c r="H36" s="94">
        <f t="shared" si="7"/>
        <v>98.04</v>
      </c>
      <c r="I36" s="94">
        <f t="shared" si="6"/>
        <v>4803.96</v>
      </c>
      <c r="J36" s="93">
        <v>4803.96</v>
      </c>
      <c r="K36" s="93">
        <f t="shared" si="0"/>
        <v>0</v>
      </c>
      <c r="L36" s="93">
        <f t="shared" si="1"/>
        <v>3898.44</v>
      </c>
    </row>
    <row r="37" spans="1:15" s="83" customFormat="1" ht="26.1" customHeight="1" x14ac:dyDescent="0.2">
      <c r="A37" s="89" t="s">
        <v>947</v>
      </c>
      <c r="B37" s="90" t="s">
        <v>112</v>
      </c>
      <c r="C37" s="89" t="s">
        <v>21</v>
      </c>
      <c r="D37" s="89" t="s">
        <v>113</v>
      </c>
      <c r="E37" s="91" t="s">
        <v>114</v>
      </c>
      <c r="F37" s="90">
        <v>2939.8</v>
      </c>
      <c r="G37" s="92">
        <f>'ANEXO 4'!J224</f>
        <v>1.55</v>
      </c>
      <c r="H37" s="94">
        <f>TRUNC(G37 * (1 + $G$2), 2)</f>
        <v>1.91</v>
      </c>
      <c r="I37" s="94">
        <f>TRUNC(F37 * H37, 2)</f>
        <v>5615.01</v>
      </c>
      <c r="J37" s="93">
        <v>7640</v>
      </c>
      <c r="K37" s="93">
        <f t="shared" si="0"/>
        <v>2024.9899999999998</v>
      </c>
      <c r="L37" s="93">
        <f t="shared" si="1"/>
        <v>4556.6899999999996</v>
      </c>
    </row>
    <row r="38" spans="1:15" s="83" customFormat="1" ht="30" customHeight="1" x14ac:dyDescent="0.2">
      <c r="A38" s="89" t="s">
        <v>948</v>
      </c>
      <c r="B38" s="106" t="s">
        <v>789</v>
      </c>
      <c r="C38" s="89" t="s">
        <v>21</v>
      </c>
      <c r="D38" s="104" t="s">
        <v>792</v>
      </c>
      <c r="E38" s="107" t="s">
        <v>117</v>
      </c>
      <c r="F38" s="108">
        <v>8</v>
      </c>
      <c r="G38" s="109">
        <f>'ANEXO 4'!J233</f>
        <v>164.78</v>
      </c>
      <c r="H38" s="109">
        <f t="shared" si="7"/>
        <v>203.07</v>
      </c>
      <c r="I38" s="109">
        <f t="shared" si="6"/>
        <v>1624.56</v>
      </c>
      <c r="J38" s="93">
        <v>1699.8</v>
      </c>
      <c r="K38" s="93">
        <f t="shared" ref="K38:K93" si="8">J38-I38</f>
        <v>75.240000000000009</v>
      </c>
      <c r="L38" s="93">
        <f t="shared" ref="L38:L93" si="9">TRUNC(G38*F38,2)</f>
        <v>1318.24</v>
      </c>
      <c r="O38" s="103"/>
    </row>
    <row r="39" spans="1:15" s="83" customFormat="1" ht="26.1" customHeight="1" x14ac:dyDescent="0.2">
      <c r="A39" s="89" t="s">
        <v>949</v>
      </c>
      <c r="B39" s="106" t="s">
        <v>794</v>
      </c>
      <c r="C39" s="89" t="s">
        <v>21</v>
      </c>
      <c r="D39" s="104" t="s">
        <v>793</v>
      </c>
      <c r="E39" s="107" t="s">
        <v>117</v>
      </c>
      <c r="F39" s="108">
        <v>26</v>
      </c>
      <c r="G39" s="109">
        <f>'ANEXO 4'!J242</f>
        <v>88.98</v>
      </c>
      <c r="H39" s="109">
        <f t="shared" si="7"/>
        <v>109.65</v>
      </c>
      <c r="I39" s="109">
        <f t="shared" si="6"/>
        <v>2850.9</v>
      </c>
      <c r="J39" s="93">
        <v>2169</v>
      </c>
      <c r="K39" s="93">
        <f t="shared" si="8"/>
        <v>-681.90000000000009</v>
      </c>
      <c r="L39" s="93">
        <f t="shared" si="9"/>
        <v>2313.48</v>
      </c>
      <c r="O39" s="103"/>
    </row>
    <row r="40" spans="1:15" s="83" customFormat="1" ht="26.1" customHeight="1" x14ac:dyDescent="0.2">
      <c r="A40" s="89" t="s">
        <v>801</v>
      </c>
      <c r="B40" s="106" t="s">
        <v>796</v>
      </c>
      <c r="C40" s="89" t="s">
        <v>21</v>
      </c>
      <c r="D40" s="104" t="s">
        <v>795</v>
      </c>
      <c r="E40" s="107" t="s">
        <v>117</v>
      </c>
      <c r="F40" s="106">
        <v>14</v>
      </c>
      <c r="G40" s="109">
        <f>'ANEXO 4'!J251</f>
        <v>112.75</v>
      </c>
      <c r="H40" s="109">
        <f t="shared" ref="H40:H53" si="10">TRUNC(G40 * (1 + $G$2), 2)</f>
        <v>138.94999999999999</v>
      </c>
      <c r="I40" s="109">
        <f t="shared" ref="I40:I53" si="11">TRUNC(F40 * H40, 2)</f>
        <v>1945.3</v>
      </c>
      <c r="J40" s="93">
        <v>2169</v>
      </c>
      <c r="K40" s="93"/>
      <c r="L40" s="93">
        <f t="shared" si="9"/>
        <v>1578.5</v>
      </c>
      <c r="O40" s="103"/>
    </row>
    <row r="41" spans="1:15" s="83" customFormat="1" ht="33.75" customHeight="1" x14ac:dyDescent="0.2">
      <c r="A41" s="89" t="s">
        <v>802</v>
      </c>
      <c r="B41" s="106" t="s">
        <v>797</v>
      </c>
      <c r="C41" s="89" t="s">
        <v>21</v>
      </c>
      <c r="D41" s="104" t="s">
        <v>798</v>
      </c>
      <c r="E41" s="107" t="s">
        <v>117</v>
      </c>
      <c r="F41" s="106">
        <v>8</v>
      </c>
      <c r="G41" s="109">
        <f>'ANEXO 4'!J259</f>
        <v>90.95</v>
      </c>
      <c r="H41" s="109">
        <f t="shared" si="10"/>
        <v>112.08</v>
      </c>
      <c r="I41" s="109">
        <f t="shared" si="11"/>
        <v>896.64</v>
      </c>
      <c r="J41" s="93">
        <v>2169</v>
      </c>
      <c r="K41" s="93"/>
      <c r="L41" s="93">
        <f t="shared" si="9"/>
        <v>727.6</v>
      </c>
      <c r="O41" s="103"/>
    </row>
    <row r="42" spans="1:15" s="83" customFormat="1" ht="26.1" customHeight="1" x14ac:dyDescent="0.2">
      <c r="A42" s="89" t="s">
        <v>803</v>
      </c>
      <c r="B42" s="106" t="s">
        <v>799</v>
      </c>
      <c r="C42" s="89" t="s">
        <v>21</v>
      </c>
      <c r="D42" s="105" t="s">
        <v>777</v>
      </c>
      <c r="E42" s="107" t="s">
        <v>117</v>
      </c>
      <c r="F42" s="106">
        <v>28</v>
      </c>
      <c r="G42" s="109">
        <f>'ANEXO 4'!J267</f>
        <v>55.49</v>
      </c>
      <c r="H42" s="109">
        <f t="shared" si="10"/>
        <v>68.38</v>
      </c>
      <c r="I42" s="109">
        <f t="shared" si="11"/>
        <v>1914.64</v>
      </c>
      <c r="J42" s="93">
        <v>2169</v>
      </c>
      <c r="K42" s="93"/>
      <c r="L42" s="93">
        <f t="shared" si="9"/>
        <v>1553.72</v>
      </c>
      <c r="O42" s="103"/>
    </row>
    <row r="43" spans="1:15" s="83" customFormat="1" ht="26.1" customHeight="1" x14ac:dyDescent="0.2">
      <c r="A43" s="89" t="s">
        <v>804</v>
      </c>
      <c r="B43" s="106" t="s">
        <v>800</v>
      </c>
      <c r="C43" s="89" t="s">
        <v>21</v>
      </c>
      <c r="D43" s="105" t="s">
        <v>778</v>
      </c>
      <c r="E43" s="107" t="s">
        <v>117</v>
      </c>
      <c r="F43" s="106">
        <v>14</v>
      </c>
      <c r="G43" s="109">
        <f>'ANEXO 4'!J275</f>
        <v>60.34</v>
      </c>
      <c r="H43" s="109">
        <f t="shared" si="10"/>
        <v>74.36</v>
      </c>
      <c r="I43" s="109">
        <f t="shared" si="11"/>
        <v>1041.04</v>
      </c>
      <c r="J43" s="93">
        <v>2169</v>
      </c>
      <c r="K43" s="93"/>
      <c r="L43" s="93">
        <f t="shared" si="9"/>
        <v>844.76</v>
      </c>
      <c r="O43" s="103"/>
    </row>
    <row r="44" spans="1:15" s="83" customFormat="1" ht="33" customHeight="1" x14ac:dyDescent="0.2">
      <c r="A44" s="89" t="s">
        <v>805</v>
      </c>
      <c r="B44" s="106" t="s">
        <v>785</v>
      </c>
      <c r="C44" s="105" t="s">
        <v>21</v>
      </c>
      <c r="D44" s="105" t="s">
        <v>779</v>
      </c>
      <c r="E44" s="107" t="s">
        <v>117</v>
      </c>
      <c r="F44" s="108">
        <v>8</v>
      </c>
      <c r="G44" s="109">
        <f>'ANEXO 4'!J282</f>
        <v>50.66</v>
      </c>
      <c r="H44" s="109">
        <f t="shared" si="10"/>
        <v>62.43</v>
      </c>
      <c r="I44" s="109">
        <f t="shared" si="11"/>
        <v>499.44</v>
      </c>
      <c r="J44" s="93">
        <v>2169</v>
      </c>
      <c r="K44" s="93"/>
      <c r="L44" s="93">
        <f t="shared" si="9"/>
        <v>405.28</v>
      </c>
      <c r="O44" s="103"/>
    </row>
    <row r="45" spans="1:15" s="83" customFormat="1" ht="33" customHeight="1" x14ac:dyDescent="0.2">
      <c r="A45" s="89" t="s">
        <v>806</v>
      </c>
      <c r="B45" s="106" t="s">
        <v>790</v>
      </c>
      <c r="C45" s="105" t="s">
        <v>21</v>
      </c>
      <c r="D45" s="105" t="s">
        <v>780</v>
      </c>
      <c r="E45" s="107" t="s">
        <v>117</v>
      </c>
      <c r="F45" s="108">
        <v>88</v>
      </c>
      <c r="G45" s="109">
        <f>'ANEXO 4'!J289</f>
        <v>44.36</v>
      </c>
      <c r="H45" s="109">
        <f t="shared" si="10"/>
        <v>54.66</v>
      </c>
      <c r="I45" s="109">
        <f t="shared" si="11"/>
        <v>4810.08</v>
      </c>
      <c r="J45" s="93">
        <v>2169</v>
      </c>
      <c r="K45" s="93"/>
      <c r="L45" s="93">
        <f t="shared" si="9"/>
        <v>3903.68</v>
      </c>
      <c r="O45" s="103"/>
    </row>
    <row r="46" spans="1:15" s="83" customFormat="1" ht="33" customHeight="1" x14ac:dyDescent="0.2">
      <c r="A46" s="89" t="s">
        <v>807</v>
      </c>
      <c r="B46" s="106" t="s">
        <v>787</v>
      </c>
      <c r="C46" s="105" t="s">
        <v>21</v>
      </c>
      <c r="D46" s="105" t="s">
        <v>784</v>
      </c>
      <c r="E46" s="107" t="s">
        <v>117</v>
      </c>
      <c r="F46" s="108">
        <v>14</v>
      </c>
      <c r="G46" s="109">
        <f>'ANEXO 4'!J296</f>
        <v>35.64</v>
      </c>
      <c r="H46" s="109">
        <f t="shared" si="10"/>
        <v>43.92</v>
      </c>
      <c r="I46" s="109">
        <f t="shared" si="11"/>
        <v>614.88</v>
      </c>
      <c r="J46" s="93">
        <v>2169</v>
      </c>
      <c r="K46" s="93"/>
      <c r="L46" s="93">
        <f t="shared" si="9"/>
        <v>498.96</v>
      </c>
      <c r="O46" s="103"/>
    </row>
    <row r="47" spans="1:15" s="83" customFormat="1" ht="33" customHeight="1" x14ac:dyDescent="0.2">
      <c r="A47" s="89" t="s">
        <v>808</v>
      </c>
      <c r="B47" s="106" t="s">
        <v>788</v>
      </c>
      <c r="C47" s="105" t="s">
        <v>21</v>
      </c>
      <c r="D47" s="105" t="s">
        <v>781</v>
      </c>
      <c r="E47" s="107" t="s">
        <v>117</v>
      </c>
      <c r="F47" s="108">
        <v>8</v>
      </c>
      <c r="G47" s="109">
        <f>'ANEXO 4'!J303</f>
        <v>31.32</v>
      </c>
      <c r="H47" s="109">
        <f t="shared" si="10"/>
        <v>38.590000000000003</v>
      </c>
      <c r="I47" s="109">
        <f t="shared" si="11"/>
        <v>308.72000000000003</v>
      </c>
      <c r="J47" s="93">
        <v>2169</v>
      </c>
      <c r="K47" s="93"/>
      <c r="L47" s="93">
        <f t="shared" si="9"/>
        <v>250.56</v>
      </c>
      <c r="O47" s="103"/>
    </row>
    <row r="48" spans="1:15" s="83" customFormat="1" ht="33" customHeight="1" x14ac:dyDescent="0.2">
      <c r="A48" s="89" t="s">
        <v>809</v>
      </c>
      <c r="B48" s="106" t="s">
        <v>791</v>
      </c>
      <c r="C48" s="89" t="s">
        <v>21</v>
      </c>
      <c r="D48" s="104" t="s">
        <v>782</v>
      </c>
      <c r="E48" s="107" t="s">
        <v>117</v>
      </c>
      <c r="F48" s="106">
        <v>90</v>
      </c>
      <c r="G48" s="109">
        <f>'ANEXO 4'!J310</f>
        <v>26.98</v>
      </c>
      <c r="H48" s="109">
        <f t="shared" si="10"/>
        <v>33.25</v>
      </c>
      <c r="I48" s="109">
        <f t="shared" si="11"/>
        <v>2992.5</v>
      </c>
      <c r="J48" s="93">
        <v>2169</v>
      </c>
      <c r="K48" s="93"/>
      <c r="L48" s="93">
        <f t="shared" si="9"/>
        <v>2428.1999999999998</v>
      </c>
      <c r="O48" s="103"/>
    </row>
    <row r="49" spans="1:15" s="83" customFormat="1" ht="33" customHeight="1" x14ac:dyDescent="0.2">
      <c r="A49" s="89" t="s">
        <v>810</v>
      </c>
      <c r="B49" s="106" t="s">
        <v>786</v>
      </c>
      <c r="C49" s="89" t="s">
        <v>21</v>
      </c>
      <c r="D49" s="104" t="s">
        <v>783</v>
      </c>
      <c r="E49" s="107" t="s">
        <v>117</v>
      </c>
      <c r="F49" s="106">
        <v>14</v>
      </c>
      <c r="G49" s="109">
        <f>'ANEXO 4'!J317</f>
        <v>24.52</v>
      </c>
      <c r="H49" s="109">
        <f t="shared" si="10"/>
        <v>30.21</v>
      </c>
      <c r="I49" s="109">
        <f t="shared" si="11"/>
        <v>422.94</v>
      </c>
      <c r="J49" s="93">
        <v>2169</v>
      </c>
      <c r="K49" s="93"/>
      <c r="L49" s="93">
        <f t="shared" si="9"/>
        <v>343.28</v>
      </c>
      <c r="O49" s="103"/>
    </row>
    <row r="50" spans="1:15" s="83" customFormat="1" ht="33" customHeight="1" x14ac:dyDescent="0.2">
      <c r="A50" s="89" t="s">
        <v>811</v>
      </c>
      <c r="B50" s="106" t="s">
        <v>836</v>
      </c>
      <c r="C50" s="89" t="s">
        <v>21</v>
      </c>
      <c r="D50" s="104" t="s">
        <v>815</v>
      </c>
      <c r="E50" s="107" t="s">
        <v>12</v>
      </c>
      <c r="F50" s="106">
        <v>2</v>
      </c>
      <c r="G50" s="109">
        <f>'ANEXO 4'!J327</f>
        <v>39.69</v>
      </c>
      <c r="H50" s="109">
        <f t="shared" si="10"/>
        <v>48.91</v>
      </c>
      <c r="I50" s="109">
        <f t="shared" si="11"/>
        <v>97.82</v>
      </c>
      <c r="J50" s="93">
        <v>2169</v>
      </c>
      <c r="K50" s="93"/>
      <c r="L50" s="93">
        <f t="shared" si="9"/>
        <v>79.38</v>
      </c>
      <c r="O50" s="103"/>
    </row>
    <row r="51" spans="1:15" s="83" customFormat="1" ht="33" customHeight="1" x14ac:dyDescent="0.2">
      <c r="A51" s="89" t="s">
        <v>812</v>
      </c>
      <c r="B51" s="106" t="s">
        <v>838</v>
      </c>
      <c r="C51" s="89" t="s">
        <v>21</v>
      </c>
      <c r="D51" s="104" t="s">
        <v>816</v>
      </c>
      <c r="E51" s="107" t="s">
        <v>12</v>
      </c>
      <c r="F51" s="106">
        <v>2</v>
      </c>
      <c r="G51" s="109">
        <f>'ANEXO 4'!J337</f>
        <v>22.92</v>
      </c>
      <c r="H51" s="109">
        <f t="shared" si="10"/>
        <v>28.24</v>
      </c>
      <c r="I51" s="109">
        <f t="shared" si="11"/>
        <v>56.48</v>
      </c>
      <c r="J51" s="93">
        <v>2169</v>
      </c>
      <c r="K51" s="93"/>
      <c r="L51" s="93">
        <f t="shared" si="9"/>
        <v>45.84</v>
      </c>
      <c r="O51" s="103"/>
    </row>
    <row r="52" spans="1:15" s="83" customFormat="1" ht="33" customHeight="1" x14ac:dyDescent="0.2">
      <c r="A52" s="89" t="s">
        <v>813</v>
      </c>
      <c r="B52" s="106" t="s">
        <v>837</v>
      </c>
      <c r="C52" s="89" t="s">
        <v>21</v>
      </c>
      <c r="D52" s="104" t="s">
        <v>817</v>
      </c>
      <c r="E52" s="107" t="s">
        <v>12</v>
      </c>
      <c r="F52" s="106">
        <v>2</v>
      </c>
      <c r="G52" s="109">
        <f>'ANEXO 4'!J347</f>
        <v>26.92</v>
      </c>
      <c r="H52" s="109">
        <f t="shared" si="10"/>
        <v>33.17</v>
      </c>
      <c r="I52" s="109">
        <f t="shared" si="11"/>
        <v>66.34</v>
      </c>
      <c r="J52" s="93">
        <v>2169</v>
      </c>
      <c r="K52" s="93"/>
      <c r="L52" s="93">
        <f t="shared" si="9"/>
        <v>53.84</v>
      </c>
      <c r="O52" s="103"/>
    </row>
    <row r="53" spans="1:15" s="83" customFormat="1" ht="33" customHeight="1" x14ac:dyDescent="0.2">
      <c r="A53" s="89" t="s">
        <v>814</v>
      </c>
      <c r="B53" s="106" t="s">
        <v>839</v>
      </c>
      <c r="C53" s="89" t="s">
        <v>21</v>
      </c>
      <c r="D53" s="104" t="s">
        <v>818</v>
      </c>
      <c r="E53" s="107" t="s">
        <v>12</v>
      </c>
      <c r="F53" s="106">
        <v>2</v>
      </c>
      <c r="G53" s="109">
        <f>'ANEXO 4'!J357</f>
        <v>19.190000000000001</v>
      </c>
      <c r="H53" s="109">
        <f t="shared" si="10"/>
        <v>23.64</v>
      </c>
      <c r="I53" s="109">
        <f t="shared" si="11"/>
        <v>47.28</v>
      </c>
      <c r="J53" s="93">
        <v>2169</v>
      </c>
      <c r="K53" s="93"/>
      <c r="L53" s="93">
        <f t="shared" si="9"/>
        <v>38.380000000000003</v>
      </c>
      <c r="O53" s="103"/>
    </row>
    <row r="54" spans="1:15" s="83" customFormat="1" ht="33" customHeight="1" x14ac:dyDescent="0.2">
      <c r="A54" s="89" t="s">
        <v>826</v>
      </c>
      <c r="B54" s="106" t="s">
        <v>840</v>
      </c>
      <c r="C54" s="89" t="s">
        <v>21</v>
      </c>
      <c r="D54" s="104" t="s">
        <v>819</v>
      </c>
      <c r="E54" s="107" t="s">
        <v>12</v>
      </c>
      <c r="F54" s="106">
        <v>4</v>
      </c>
      <c r="G54" s="109">
        <f>'ANEXO 4'!J367</f>
        <v>69.510000000000005</v>
      </c>
      <c r="H54" s="109">
        <f t="shared" ref="H54:H59" si="12">TRUNC(G54 * (1 + $G$2), 2)</f>
        <v>85.66</v>
      </c>
      <c r="I54" s="109">
        <f t="shared" ref="I54:I59" si="13">TRUNC(F54 * H54, 2)</f>
        <v>342.64</v>
      </c>
      <c r="J54" s="93">
        <v>2169</v>
      </c>
      <c r="K54" s="93"/>
      <c r="L54" s="93">
        <f t="shared" si="9"/>
        <v>278.04000000000002</v>
      </c>
      <c r="O54" s="103"/>
    </row>
    <row r="55" spans="1:15" s="83" customFormat="1" ht="33" customHeight="1" x14ac:dyDescent="0.2">
      <c r="A55" s="89" t="s">
        <v>827</v>
      </c>
      <c r="B55" s="106" t="s">
        <v>841</v>
      </c>
      <c r="C55" s="89" t="s">
        <v>21</v>
      </c>
      <c r="D55" s="104" t="s">
        <v>822</v>
      </c>
      <c r="E55" s="107" t="s">
        <v>12</v>
      </c>
      <c r="F55" s="106">
        <v>28</v>
      </c>
      <c r="G55" s="109">
        <f>'ANEXO 4'!J377</f>
        <v>64.150000000000006</v>
      </c>
      <c r="H55" s="109">
        <f t="shared" si="12"/>
        <v>79.05</v>
      </c>
      <c r="I55" s="109">
        <f t="shared" si="13"/>
        <v>2213.4</v>
      </c>
      <c r="J55" s="93">
        <v>2169</v>
      </c>
      <c r="K55" s="93"/>
      <c r="L55" s="93">
        <f t="shared" si="9"/>
        <v>1796.2</v>
      </c>
      <c r="O55" s="103"/>
    </row>
    <row r="56" spans="1:15" s="83" customFormat="1" ht="33" customHeight="1" x14ac:dyDescent="0.2">
      <c r="A56" s="89" t="s">
        <v>828</v>
      </c>
      <c r="B56" s="106" t="s">
        <v>842</v>
      </c>
      <c r="C56" s="89" t="s">
        <v>21</v>
      </c>
      <c r="D56" s="104" t="s">
        <v>936</v>
      </c>
      <c r="E56" s="107" t="s">
        <v>12</v>
      </c>
      <c r="F56" s="106">
        <v>8</v>
      </c>
      <c r="G56" s="109">
        <f>'ANEXO 4'!J387</f>
        <v>51.23</v>
      </c>
      <c r="H56" s="109">
        <f t="shared" si="12"/>
        <v>63.13</v>
      </c>
      <c r="I56" s="109">
        <f t="shared" si="13"/>
        <v>505.04</v>
      </c>
      <c r="J56" s="93">
        <v>2169</v>
      </c>
      <c r="K56" s="93"/>
      <c r="L56" s="93">
        <f t="shared" si="9"/>
        <v>409.84</v>
      </c>
      <c r="O56" s="103"/>
    </row>
    <row r="57" spans="1:15" s="83" customFormat="1" ht="33" customHeight="1" x14ac:dyDescent="0.2">
      <c r="A57" s="89" t="s">
        <v>829</v>
      </c>
      <c r="B57" s="106" t="s">
        <v>843</v>
      </c>
      <c r="C57" s="89" t="s">
        <v>21</v>
      </c>
      <c r="D57" s="104" t="s">
        <v>820</v>
      </c>
      <c r="E57" s="107" t="s">
        <v>12</v>
      </c>
      <c r="F57" s="106">
        <v>4</v>
      </c>
      <c r="G57" s="109">
        <f>'ANEXO 4'!J397</f>
        <v>43.31</v>
      </c>
      <c r="H57" s="109">
        <f t="shared" si="12"/>
        <v>53.37</v>
      </c>
      <c r="I57" s="109">
        <f t="shared" si="13"/>
        <v>213.48</v>
      </c>
      <c r="J57" s="93">
        <v>2169</v>
      </c>
      <c r="K57" s="93"/>
      <c r="L57" s="93">
        <f t="shared" si="9"/>
        <v>173.24</v>
      </c>
      <c r="O57" s="103"/>
    </row>
    <row r="58" spans="1:15" s="83" customFormat="1" ht="33" customHeight="1" x14ac:dyDescent="0.2">
      <c r="A58" s="89" t="s">
        <v>830</v>
      </c>
      <c r="B58" s="106" t="s">
        <v>844</v>
      </c>
      <c r="C58" s="89" t="s">
        <v>21</v>
      </c>
      <c r="D58" s="104" t="s">
        <v>823</v>
      </c>
      <c r="E58" s="107" t="s">
        <v>12</v>
      </c>
      <c r="F58" s="106">
        <v>8</v>
      </c>
      <c r="G58" s="109">
        <f>'ANEXO 4'!J407</f>
        <v>37.17</v>
      </c>
      <c r="H58" s="109">
        <f t="shared" si="12"/>
        <v>45.8</v>
      </c>
      <c r="I58" s="109">
        <f t="shared" si="13"/>
        <v>366.4</v>
      </c>
      <c r="J58" s="93">
        <v>2169</v>
      </c>
      <c r="K58" s="93"/>
      <c r="L58" s="93">
        <f t="shared" si="9"/>
        <v>297.36</v>
      </c>
      <c r="O58" s="103"/>
    </row>
    <row r="59" spans="1:15" s="83" customFormat="1" ht="33" customHeight="1" x14ac:dyDescent="0.2">
      <c r="A59" s="89" t="s">
        <v>831</v>
      </c>
      <c r="B59" s="106" t="s">
        <v>845</v>
      </c>
      <c r="C59" s="89" t="s">
        <v>21</v>
      </c>
      <c r="D59" s="104" t="s">
        <v>821</v>
      </c>
      <c r="E59" s="107" t="s">
        <v>12</v>
      </c>
      <c r="F59" s="106">
        <v>28</v>
      </c>
      <c r="G59" s="109">
        <f>'ANEXO 4'!J417</f>
        <v>35.799999999999997</v>
      </c>
      <c r="H59" s="109">
        <f t="shared" si="12"/>
        <v>44.11</v>
      </c>
      <c r="I59" s="109">
        <f t="shared" si="13"/>
        <v>1235.08</v>
      </c>
      <c r="J59" s="93">
        <v>2169</v>
      </c>
      <c r="K59" s="93"/>
      <c r="L59" s="93">
        <f t="shared" si="9"/>
        <v>1002.4</v>
      </c>
      <c r="O59" s="103"/>
    </row>
    <row r="60" spans="1:15" s="83" customFormat="1" ht="33" customHeight="1" x14ac:dyDescent="0.2">
      <c r="A60" s="89" t="s">
        <v>832</v>
      </c>
      <c r="B60" s="106" t="s">
        <v>846</v>
      </c>
      <c r="C60" s="89" t="s">
        <v>21</v>
      </c>
      <c r="D60" s="104" t="s">
        <v>824</v>
      </c>
      <c r="E60" s="107" t="s">
        <v>12</v>
      </c>
      <c r="F60" s="106">
        <v>2</v>
      </c>
      <c r="G60" s="109">
        <f>'ANEXO 4'!J427</f>
        <v>56.99</v>
      </c>
      <c r="H60" s="109">
        <f t="shared" ref="H60:H63" si="14">TRUNC(G60 * (1 + $G$2), 2)</f>
        <v>70.23</v>
      </c>
      <c r="I60" s="109">
        <f t="shared" ref="I60:I63" si="15">TRUNC(F60 * H60, 2)</f>
        <v>140.46</v>
      </c>
      <c r="J60" s="93">
        <v>2169</v>
      </c>
      <c r="K60" s="93"/>
      <c r="L60" s="93">
        <f t="shared" si="9"/>
        <v>113.98</v>
      </c>
      <c r="O60" s="103"/>
    </row>
    <row r="61" spans="1:15" s="83" customFormat="1" ht="33" customHeight="1" x14ac:dyDescent="0.2">
      <c r="A61" s="89" t="s">
        <v>833</v>
      </c>
      <c r="B61" s="106" t="s">
        <v>847</v>
      </c>
      <c r="C61" s="89" t="s">
        <v>21</v>
      </c>
      <c r="D61" s="104" t="s">
        <v>825</v>
      </c>
      <c r="E61" s="107" t="s">
        <v>12</v>
      </c>
      <c r="F61" s="106">
        <v>12</v>
      </c>
      <c r="G61" s="109">
        <f>'ANEXO 4'!J437</f>
        <v>62.61</v>
      </c>
      <c r="H61" s="109">
        <f t="shared" si="14"/>
        <v>77.16</v>
      </c>
      <c r="I61" s="109">
        <f t="shared" si="15"/>
        <v>925.92</v>
      </c>
      <c r="J61" s="93">
        <v>2169</v>
      </c>
      <c r="K61" s="93"/>
      <c r="L61" s="93">
        <f t="shared" si="9"/>
        <v>751.32</v>
      </c>
      <c r="O61" s="103"/>
    </row>
    <row r="62" spans="1:15" s="83" customFormat="1" ht="33" customHeight="1" x14ac:dyDescent="0.2">
      <c r="A62" s="89" t="s">
        <v>834</v>
      </c>
      <c r="B62" s="106" t="s">
        <v>848</v>
      </c>
      <c r="C62" s="89" t="s">
        <v>21</v>
      </c>
      <c r="D62" s="104" t="s">
        <v>820</v>
      </c>
      <c r="E62" s="107" t="s">
        <v>12</v>
      </c>
      <c r="F62" s="106">
        <v>2</v>
      </c>
      <c r="G62" s="109">
        <f>'ANEXO 4'!J447</f>
        <v>42.54</v>
      </c>
      <c r="H62" s="109">
        <f t="shared" si="14"/>
        <v>52.42</v>
      </c>
      <c r="I62" s="109">
        <f t="shared" si="15"/>
        <v>104.84</v>
      </c>
      <c r="J62" s="93">
        <v>2169</v>
      </c>
      <c r="K62" s="93"/>
      <c r="L62" s="93">
        <f t="shared" si="9"/>
        <v>85.08</v>
      </c>
      <c r="O62" s="103"/>
    </row>
    <row r="63" spans="1:15" s="83" customFormat="1" ht="33" customHeight="1" x14ac:dyDescent="0.2">
      <c r="A63" s="89" t="s">
        <v>835</v>
      </c>
      <c r="B63" s="106" t="s">
        <v>849</v>
      </c>
      <c r="C63" s="89" t="s">
        <v>21</v>
      </c>
      <c r="D63" s="104" t="s">
        <v>823</v>
      </c>
      <c r="E63" s="107" t="s">
        <v>12</v>
      </c>
      <c r="F63" s="106">
        <v>12</v>
      </c>
      <c r="G63" s="109">
        <f>'ANEXO 4'!J457</f>
        <v>38.950000000000003</v>
      </c>
      <c r="H63" s="109">
        <f t="shared" si="14"/>
        <v>48</v>
      </c>
      <c r="I63" s="109">
        <f t="shared" si="15"/>
        <v>576</v>
      </c>
      <c r="J63" s="93">
        <v>2169</v>
      </c>
      <c r="K63" s="93"/>
      <c r="L63" s="93">
        <f t="shared" si="9"/>
        <v>467.4</v>
      </c>
      <c r="O63" s="103"/>
    </row>
    <row r="64" spans="1:15" s="83" customFormat="1" ht="33" customHeight="1" x14ac:dyDescent="0.2">
      <c r="A64" s="89" t="s">
        <v>850</v>
      </c>
      <c r="B64" s="106" t="s">
        <v>851</v>
      </c>
      <c r="C64" s="89" t="s">
        <v>21</v>
      </c>
      <c r="D64" s="104" t="s">
        <v>852</v>
      </c>
      <c r="E64" s="107" t="s">
        <v>853</v>
      </c>
      <c r="F64" s="106">
        <v>13.9</v>
      </c>
      <c r="G64" s="109">
        <f>'ANEXO 4'!J464</f>
        <v>59.88</v>
      </c>
      <c r="H64" s="109">
        <f t="shared" ref="H64" si="16">TRUNC(G64 * (1 + $G$2), 2)</f>
        <v>73.790000000000006</v>
      </c>
      <c r="I64" s="109">
        <f t="shared" ref="I64" si="17">TRUNC(F64 * H64, 2)</f>
        <v>1025.68</v>
      </c>
      <c r="J64" s="93">
        <v>2169</v>
      </c>
      <c r="K64" s="93"/>
      <c r="L64" s="93">
        <f t="shared" si="9"/>
        <v>832.33</v>
      </c>
      <c r="O64" s="103"/>
    </row>
    <row r="65" spans="1:15" s="83" customFormat="1" ht="24" customHeight="1" x14ac:dyDescent="0.2">
      <c r="A65" s="84" t="s">
        <v>119</v>
      </c>
      <c r="B65" s="84"/>
      <c r="C65" s="84"/>
      <c r="D65" s="84" t="s">
        <v>120</v>
      </c>
      <c r="E65" s="85"/>
      <c r="F65" s="86"/>
      <c r="G65" s="84"/>
      <c r="H65" s="84"/>
      <c r="I65" s="87">
        <f>SUM(I66:I68)</f>
        <v>46681.98</v>
      </c>
      <c r="J65" s="88">
        <v>68665.98</v>
      </c>
      <c r="K65" s="88">
        <f t="shared" si="8"/>
        <v>21983.999999999993</v>
      </c>
      <c r="L65" s="88">
        <f t="shared" si="9"/>
        <v>0</v>
      </c>
      <c r="O65" s="103"/>
    </row>
    <row r="66" spans="1:15" s="83" customFormat="1" ht="26.1" customHeight="1" x14ac:dyDescent="0.2">
      <c r="A66" s="89" t="s">
        <v>121</v>
      </c>
      <c r="B66" s="90" t="s">
        <v>122</v>
      </c>
      <c r="C66" s="89" t="s">
        <v>21</v>
      </c>
      <c r="D66" s="89" t="s">
        <v>123</v>
      </c>
      <c r="E66" s="91" t="s">
        <v>124</v>
      </c>
      <c r="F66" s="90">
        <v>1</v>
      </c>
      <c r="G66" s="92">
        <f>'ANEXO 4'!J471</f>
        <v>36150</v>
      </c>
      <c r="H66" s="94">
        <f t="shared" si="7"/>
        <v>44551.26</v>
      </c>
      <c r="I66" s="94">
        <f t="shared" si="6"/>
        <v>44551.26</v>
      </c>
      <c r="J66" s="93">
        <v>56382.3</v>
      </c>
      <c r="K66" s="93">
        <f t="shared" si="8"/>
        <v>11831.04</v>
      </c>
      <c r="L66" s="93">
        <f t="shared" si="9"/>
        <v>36150</v>
      </c>
    </row>
    <row r="67" spans="1:15" s="83" customFormat="1" ht="26.1" customHeight="1" x14ac:dyDescent="0.2">
      <c r="A67" s="89" t="s">
        <v>125</v>
      </c>
      <c r="B67" s="90" t="s">
        <v>126</v>
      </c>
      <c r="C67" s="89" t="s">
        <v>21</v>
      </c>
      <c r="D67" s="89" t="s">
        <v>127</v>
      </c>
      <c r="E67" s="91" t="s">
        <v>128</v>
      </c>
      <c r="F67" s="90">
        <v>6</v>
      </c>
      <c r="G67" s="92">
        <f>'ANEXO 4'!J479</f>
        <v>128.22</v>
      </c>
      <c r="H67" s="94">
        <f t="shared" si="7"/>
        <v>158.01</v>
      </c>
      <c r="I67" s="94">
        <f t="shared" si="6"/>
        <v>948.06</v>
      </c>
      <c r="J67" s="93">
        <v>948.06</v>
      </c>
      <c r="K67" s="93">
        <f t="shared" si="8"/>
        <v>0</v>
      </c>
      <c r="L67" s="93">
        <f t="shared" si="9"/>
        <v>769.32</v>
      </c>
    </row>
    <row r="68" spans="1:15" s="83" customFormat="1" ht="39" customHeight="1" x14ac:dyDescent="0.2">
      <c r="A68" s="89" t="s">
        <v>129</v>
      </c>
      <c r="B68" s="90" t="s">
        <v>130</v>
      </c>
      <c r="C68" s="89" t="s">
        <v>21</v>
      </c>
      <c r="D68" s="89" t="s">
        <v>131</v>
      </c>
      <c r="E68" s="91" t="s">
        <v>132</v>
      </c>
      <c r="F68" s="90">
        <v>6</v>
      </c>
      <c r="G68" s="92">
        <f>'ANEXO 4'!J490</f>
        <v>159.94</v>
      </c>
      <c r="H68" s="94">
        <f t="shared" si="7"/>
        <v>197.11</v>
      </c>
      <c r="I68" s="94">
        <f t="shared" si="6"/>
        <v>1182.6600000000001</v>
      </c>
      <c r="J68" s="93">
        <v>1182.6600000000001</v>
      </c>
      <c r="K68" s="93">
        <f t="shared" si="8"/>
        <v>0</v>
      </c>
      <c r="L68" s="93">
        <f t="shared" si="9"/>
        <v>959.64</v>
      </c>
    </row>
    <row r="69" spans="1:15" s="83" customFormat="1" ht="24" customHeight="1" x14ac:dyDescent="0.2">
      <c r="A69" s="84" t="s">
        <v>135</v>
      </c>
      <c r="B69" s="84"/>
      <c r="C69" s="84"/>
      <c r="D69" s="84" t="s">
        <v>136</v>
      </c>
      <c r="E69" s="85"/>
      <c r="F69" s="86"/>
      <c r="G69" s="84"/>
      <c r="H69" s="84"/>
      <c r="I69" s="87">
        <f>I70+I96+I99+I110+I115</f>
        <v>70421</v>
      </c>
      <c r="J69" s="88">
        <f>J70+J96+J99+J110+J115+J128</f>
        <v>74892.47</v>
      </c>
      <c r="K69" s="88">
        <f t="shared" si="8"/>
        <v>4471.4700000000012</v>
      </c>
      <c r="L69" s="88">
        <f t="shared" si="9"/>
        <v>0</v>
      </c>
      <c r="M69" s="101">
        <f>I69+I128</f>
        <v>70926.8</v>
      </c>
    </row>
    <row r="70" spans="1:15" s="83" customFormat="1" ht="24" customHeight="1" x14ac:dyDescent="0.2">
      <c r="A70" s="84" t="s">
        <v>137</v>
      </c>
      <c r="B70" s="84"/>
      <c r="C70" s="84"/>
      <c r="D70" s="84" t="s">
        <v>138</v>
      </c>
      <c r="E70" s="85"/>
      <c r="F70" s="86"/>
      <c r="G70" s="84"/>
      <c r="H70" s="84"/>
      <c r="I70" s="111">
        <f>SUM(I71:I95)</f>
        <v>15364.470000000003</v>
      </c>
      <c r="J70" s="88">
        <v>15364.47</v>
      </c>
      <c r="K70" s="88">
        <f t="shared" si="8"/>
        <v>0</v>
      </c>
      <c r="L70" s="88">
        <f t="shared" si="9"/>
        <v>0</v>
      </c>
    </row>
    <row r="71" spans="1:15" s="83" customFormat="1" ht="24" customHeight="1" x14ac:dyDescent="0.2">
      <c r="A71" s="89" t="s">
        <v>139</v>
      </c>
      <c r="B71" s="90" t="s">
        <v>140</v>
      </c>
      <c r="C71" s="89" t="s">
        <v>21</v>
      </c>
      <c r="D71" s="89" t="s">
        <v>141</v>
      </c>
      <c r="E71" s="91" t="s">
        <v>114</v>
      </c>
      <c r="F71" s="90">
        <v>12</v>
      </c>
      <c r="G71" s="92">
        <f>'ANEXO 4'!J500</f>
        <v>99.03</v>
      </c>
      <c r="H71" s="94">
        <f t="shared" ref="H71:H130" si="18">TRUNC(G71 * (1 + $G$2), 2)</f>
        <v>122.04</v>
      </c>
      <c r="I71" s="94">
        <f t="shared" ref="I71:I95" si="19">TRUNC(F71 * H71, 2)</f>
        <v>1464.48</v>
      </c>
      <c r="J71" s="93">
        <v>1464.48</v>
      </c>
      <c r="K71" s="93">
        <f t="shared" si="8"/>
        <v>0</v>
      </c>
      <c r="L71" s="93">
        <f t="shared" si="9"/>
        <v>1188.3599999999999</v>
      </c>
    </row>
    <row r="72" spans="1:15" s="83" customFormat="1" ht="24" customHeight="1" x14ac:dyDescent="0.2">
      <c r="A72" s="89" t="s">
        <v>142</v>
      </c>
      <c r="B72" s="90" t="s">
        <v>143</v>
      </c>
      <c r="C72" s="89" t="s">
        <v>21</v>
      </c>
      <c r="D72" s="89" t="s">
        <v>144</v>
      </c>
      <c r="E72" s="91" t="s">
        <v>114</v>
      </c>
      <c r="F72" s="90">
        <v>7</v>
      </c>
      <c r="G72" s="92">
        <f>'ANEXO 4'!J508</f>
        <v>110.29</v>
      </c>
      <c r="H72" s="94">
        <f t="shared" si="18"/>
        <v>135.91999999999999</v>
      </c>
      <c r="I72" s="94">
        <f t="shared" si="19"/>
        <v>951.44</v>
      </c>
      <c r="J72" s="93">
        <v>951.44</v>
      </c>
      <c r="K72" s="93">
        <f t="shared" si="8"/>
        <v>0</v>
      </c>
      <c r="L72" s="93">
        <f t="shared" si="9"/>
        <v>772.03</v>
      </c>
    </row>
    <row r="73" spans="1:15" s="83" customFormat="1" ht="24" customHeight="1" x14ac:dyDescent="0.2">
      <c r="A73" s="89" t="s">
        <v>145</v>
      </c>
      <c r="B73" s="90" t="s">
        <v>146</v>
      </c>
      <c r="C73" s="89" t="s">
        <v>21</v>
      </c>
      <c r="D73" s="89" t="s">
        <v>147</v>
      </c>
      <c r="E73" s="91" t="s">
        <v>114</v>
      </c>
      <c r="F73" s="90">
        <v>28</v>
      </c>
      <c r="G73" s="92">
        <f>'ANEXO 4'!J516</f>
        <v>178.89</v>
      </c>
      <c r="H73" s="94">
        <f t="shared" si="18"/>
        <v>220.46</v>
      </c>
      <c r="I73" s="94">
        <f t="shared" si="19"/>
        <v>6172.88</v>
      </c>
      <c r="J73" s="93">
        <v>6172.88</v>
      </c>
      <c r="K73" s="93">
        <f t="shared" si="8"/>
        <v>0</v>
      </c>
      <c r="L73" s="93">
        <f t="shared" si="9"/>
        <v>5008.92</v>
      </c>
    </row>
    <row r="74" spans="1:15" s="83" customFormat="1" ht="24" customHeight="1" x14ac:dyDescent="0.2">
      <c r="A74" s="89" t="s">
        <v>148</v>
      </c>
      <c r="B74" s="90" t="s">
        <v>149</v>
      </c>
      <c r="C74" s="89" t="s">
        <v>150</v>
      </c>
      <c r="D74" s="89" t="s">
        <v>151</v>
      </c>
      <c r="E74" s="91" t="s">
        <v>152</v>
      </c>
      <c r="F74" s="90">
        <v>4</v>
      </c>
      <c r="G74" s="92">
        <f>'ANEXO 4'!J525</f>
        <v>230.97</v>
      </c>
      <c r="H74" s="94">
        <f t="shared" si="18"/>
        <v>284.64</v>
      </c>
      <c r="I74" s="94">
        <f t="shared" si="19"/>
        <v>1138.56</v>
      </c>
      <c r="J74" s="93">
        <v>1138.56</v>
      </c>
      <c r="K74" s="93">
        <f t="shared" si="8"/>
        <v>0</v>
      </c>
      <c r="L74" s="93">
        <f t="shared" si="9"/>
        <v>923.88</v>
      </c>
    </row>
    <row r="75" spans="1:15" s="83" customFormat="1" ht="51.95" customHeight="1" x14ac:dyDescent="0.2">
      <c r="A75" s="89" t="s">
        <v>153</v>
      </c>
      <c r="B75" s="90" t="s">
        <v>154</v>
      </c>
      <c r="C75" s="89" t="s">
        <v>155</v>
      </c>
      <c r="D75" s="89" t="s">
        <v>156</v>
      </c>
      <c r="E75" s="91" t="s">
        <v>152</v>
      </c>
      <c r="F75" s="90">
        <v>1</v>
      </c>
      <c r="G75" s="92">
        <f>'ANEXO 4'!J535</f>
        <v>173.94</v>
      </c>
      <c r="H75" s="94">
        <f t="shared" si="18"/>
        <v>214.36</v>
      </c>
      <c r="I75" s="94">
        <f t="shared" si="19"/>
        <v>214.36</v>
      </c>
      <c r="J75" s="93">
        <v>214.36</v>
      </c>
      <c r="K75" s="93">
        <f t="shared" si="8"/>
        <v>0</v>
      </c>
      <c r="L75" s="93">
        <f t="shared" si="9"/>
        <v>173.94</v>
      </c>
    </row>
    <row r="76" spans="1:15" s="83" customFormat="1" ht="39" customHeight="1" x14ac:dyDescent="0.2">
      <c r="A76" s="89" t="s">
        <v>157</v>
      </c>
      <c r="B76" s="90" t="s">
        <v>158</v>
      </c>
      <c r="C76" s="89" t="s">
        <v>21</v>
      </c>
      <c r="D76" s="89" t="s">
        <v>159</v>
      </c>
      <c r="E76" s="91" t="s">
        <v>152</v>
      </c>
      <c r="F76" s="90">
        <v>4</v>
      </c>
      <c r="G76" s="92">
        <f>'ANEXO 4'!J545</f>
        <v>93.95</v>
      </c>
      <c r="H76" s="94">
        <f t="shared" si="18"/>
        <v>115.78</v>
      </c>
      <c r="I76" s="94">
        <f t="shared" si="19"/>
        <v>463.12</v>
      </c>
      <c r="J76" s="93">
        <v>463.12</v>
      </c>
      <c r="K76" s="93">
        <f t="shared" si="8"/>
        <v>0</v>
      </c>
      <c r="L76" s="93">
        <f t="shared" si="9"/>
        <v>375.8</v>
      </c>
    </row>
    <row r="77" spans="1:15" s="83" customFormat="1" ht="51.95" customHeight="1" x14ac:dyDescent="0.2">
      <c r="A77" s="89" t="s">
        <v>160</v>
      </c>
      <c r="B77" s="90" t="s">
        <v>161</v>
      </c>
      <c r="C77" s="89" t="s">
        <v>155</v>
      </c>
      <c r="D77" s="89" t="s">
        <v>162</v>
      </c>
      <c r="E77" s="91" t="s">
        <v>152</v>
      </c>
      <c r="F77" s="90">
        <v>2</v>
      </c>
      <c r="G77" s="92">
        <f>'ANEXO 4'!J555</f>
        <v>38.270000000000003</v>
      </c>
      <c r="H77" s="94">
        <f t="shared" si="18"/>
        <v>47.16</v>
      </c>
      <c r="I77" s="94">
        <f t="shared" si="19"/>
        <v>94.32</v>
      </c>
      <c r="J77" s="93">
        <v>94.32</v>
      </c>
      <c r="K77" s="93">
        <f t="shared" si="8"/>
        <v>0</v>
      </c>
      <c r="L77" s="93">
        <f t="shared" si="9"/>
        <v>76.540000000000006</v>
      </c>
    </row>
    <row r="78" spans="1:15" s="83" customFormat="1" ht="51.95" customHeight="1" x14ac:dyDescent="0.2">
      <c r="A78" s="89" t="s">
        <v>163</v>
      </c>
      <c r="B78" s="90" t="s">
        <v>164</v>
      </c>
      <c r="C78" s="89" t="s">
        <v>155</v>
      </c>
      <c r="D78" s="89" t="s">
        <v>165</v>
      </c>
      <c r="E78" s="91" t="s">
        <v>152</v>
      </c>
      <c r="F78" s="90">
        <v>2</v>
      </c>
      <c r="G78" s="92">
        <f>'ANEXO 4'!J565</f>
        <v>44.04</v>
      </c>
      <c r="H78" s="94">
        <f t="shared" si="18"/>
        <v>54.27</v>
      </c>
      <c r="I78" s="94">
        <f t="shared" si="19"/>
        <v>108.54</v>
      </c>
      <c r="J78" s="93">
        <v>108.54</v>
      </c>
      <c r="K78" s="93">
        <f t="shared" si="8"/>
        <v>0</v>
      </c>
      <c r="L78" s="93">
        <f t="shared" si="9"/>
        <v>88.08</v>
      </c>
    </row>
    <row r="79" spans="1:15" s="83" customFormat="1" ht="39" customHeight="1" x14ac:dyDescent="0.2">
      <c r="A79" s="89" t="s">
        <v>166</v>
      </c>
      <c r="B79" s="90" t="s">
        <v>167</v>
      </c>
      <c r="C79" s="89" t="s">
        <v>155</v>
      </c>
      <c r="D79" s="89" t="s">
        <v>168</v>
      </c>
      <c r="E79" s="91" t="s">
        <v>152</v>
      </c>
      <c r="F79" s="90">
        <v>11</v>
      </c>
      <c r="G79" s="92">
        <f>'ANEXO 4'!J575</f>
        <v>59.11</v>
      </c>
      <c r="H79" s="94">
        <f t="shared" si="18"/>
        <v>72.84</v>
      </c>
      <c r="I79" s="94">
        <f t="shared" si="19"/>
        <v>801.24</v>
      </c>
      <c r="J79" s="93">
        <v>801.24</v>
      </c>
      <c r="K79" s="93">
        <f t="shared" si="8"/>
        <v>0</v>
      </c>
      <c r="L79" s="93">
        <f t="shared" si="9"/>
        <v>650.21</v>
      </c>
    </row>
    <row r="80" spans="1:15" s="83" customFormat="1" ht="24" customHeight="1" x14ac:dyDescent="0.2">
      <c r="A80" s="89" t="s">
        <v>169</v>
      </c>
      <c r="B80" s="90" t="s">
        <v>170</v>
      </c>
      <c r="C80" s="89" t="s">
        <v>150</v>
      </c>
      <c r="D80" s="89" t="s">
        <v>171</v>
      </c>
      <c r="E80" s="91" t="s">
        <v>114</v>
      </c>
      <c r="F80" s="90">
        <v>4.5</v>
      </c>
      <c r="G80" s="92">
        <f>'ANEXO 4'!J583</f>
        <v>42.65</v>
      </c>
      <c r="H80" s="94">
        <f t="shared" si="18"/>
        <v>52.56</v>
      </c>
      <c r="I80" s="94">
        <f t="shared" si="19"/>
        <v>236.52</v>
      </c>
      <c r="J80" s="93">
        <v>236.52</v>
      </c>
      <c r="K80" s="93">
        <f t="shared" si="8"/>
        <v>0</v>
      </c>
      <c r="L80" s="93">
        <f t="shared" si="9"/>
        <v>191.92</v>
      </c>
    </row>
    <row r="81" spans="1:12" s="83" customFormat="1" ht="24" customHeight="1" x14ac:dyDescent="0.2">
      <c r="A81" s="89" t="s">
        <v>172</v>
      </c>
      <c r="B81" s="90" t="s">
        <v>173</v>
      </c>
      <c r="C81" s="89" t="s">
        <v>150</v>
      </c>
      <c r="D81" s="89" t="s">
        <v>174</v>
      </c>
      <c r="E81" s="91" t="s">
        <v>114</v>
      </c>
      <c r="F81" s="90">
        <v>0.5</v>
      </c>
      <c r="G81" s="92">
        <f>'ANEXO 4'!J591</f>
        <v>54.57</v>
      </c>
      <c r="H81" s="94">
        <f t="shared" si="18"/>
        <v>67.25</v>
      </c>
      <c r="I81" s="94">
        <f t="shared" si="19"/>
        <v>33.619999999999997</v>
      </c>
      <c r="J81" s="93">
        <v>33.619999999999997</v>
      </c>
      <c r="K81" s="93">
        <f t="shared" si="8"/>
        <v>0</v>
      </c>
      <c r="L81" s="93">
        <f t="shared" si="9"/>
        <v>27.28</v>
      </c>
    </row>
    <row r="82" spans="1:12" s="83" customFormat="1" ht="26.1" customHeight="1" x14ac:dyDescent="0.2">
      <c r="A82" s="89" t="s">
        <v>175</v>
      </c>
      <c r="B82" s="90" t="s">
        <v>176</v>
      </c>
      <c r="C82" s="89" t="s">
        <v>21</v>
      </c>
      <c r="D82" s="89" t="s">
        <v>177</v>
      </c>
      <c r="E82" s="91" t="s">
        <v>152</v>
      </c>
      <c r="F82" s="90">
        <v>18</v>
      </c>
      <c r="G82" s="92">
        <f>'ANEXO 4'!J599</f>
        <v>44.93</v>
      </c>
      <c r="H82" s="94">
        <f t="shared" si="18"/>
        <v>55.37</v>
      </c>
      <c r="I82" s="94">
        <f t="shared" si="19"/>
        <v>996.66</v>
      </c>
      <c r="J82" s="93">
        <v>996.66</v>
      </c>
      <c r="K82" s="93">
        <f t="shared" si="8"/>
        <v>0</v>
      </c>
      <c r="L82" s="93">
        <f t="shared" si="9"/>
        <v>808.74</v>
      </c>
    </row>
    <row r="83" spans="1:12" s="83" customFormat="1" ht="26.1" customHeight="1" x14ac:dyDescent="0.2">
      <c r="A83" s="89" t="s">
        <v>178</v>
      </c>
      <c r="B83" s="90" t="s">
        <v>179</v>
      </c>
      <c r="C83" s="89" t="s">
        <v>21</v>
      </c>
      <c r="D83" s="89" t="s">
        <v>180</v>
      </c>
      <c r="E83" s="91" t="s">
        <v>152</v>
      </c>
      <c r="F83" s="90">
        <v>2</v>
      </c>
      <c r="G83" s="92">
        <f>'ANEXO 4'!J607</f>
        <v>48.29</v>
      </c>
      <c r="H83" s="94">
        <f t="shared" si="18"/>
        <v>59.51</v>
      </c>
      <c r="I83" s="94">
        <f t="shared" si="19"/>
        <v>119.02</v>
      </c>
      <c r="J83" s="93">
        <v>119.02</v>
      </c>
      <c r="K83" s="93">
        <f t="shared" si="8"/>
        <v>0</v>
      </c>
      <c r="L83" s="93">
        <f t="shared" si="9"/>
        <v>96.58</v>
      </c>
    </row>
    <row r="84" spans="1:12" s="83" customFormat="1" ht="47.25" customHeight="1" x14ac:dyDescent="0.2">
      <c r="A84" s="89" t="s">
        <v>181</v>
      </c>
      <c r="B84" s="90" t="s">
        <v>182</v>
      </c>
      <c r="C84" s="89" t="s">
        <v>155</v>
      </c>
      <c r="D84" s="89" t="s">
        <v>183</v>
      </c>
      <c r="E84" s="91" t="s">
        <v>114</v>
      </c>
      <c r="F84" s="90">
        <v>5</v>
      </c>
      <c r="G84" s="92">
        <f>'ANEXO 4'!J615</f>
        <v>24.81</v>
      </c>
      <c r="H84" s="94">
        <f t="shared" si="18"/>
        <v>30.57</v>
      </c>
      <c r="I84" s="94">
        <f t="shared" si="19"/>
        <v>152.85</v>
      </c>
      <c r="J84" s="93">
        <v>152.85</v>
      </c>
      <c r="K84" s="93">
        <f t="shared" si="8"/>
        <v>0</v>
      </c>
      <c r="L84" s="93">
        <f t="shared" si="9"/>
        <v>124.05</v>
      </c>
    </row>
    <row r="85" spans="1:12" s="83" customFormat="1" ht="47.25" customHeight="1" x14ac:dyDescent="0.2">
      <c r="A85" s="89" t="s">
        <v>184</v>
      </c>
      <c r="B85" s="90" t="s">
        <v>185</v>
      </c>
      <c r="C85" s="89" t="s">
        <v>155</v>
      </c>
      <c r="D85" s="89" t="s">
        <v>186</v>
      </c>
      <c r="E85" s="91" t="s">
        <v>114</v>
      </c>
      <c r="F85" s="90">
        <v>6</v>
      </c>
      <c r="G85" s="92">
        <f>'ANEXO 4'!J623</f>
        <v>17.2</v>
      </c>
      <c r="H85" s="94">
        <f t="shared" si="18"/>
        <v>21.19</v>
      </c>
      <c r="I85" s="94">
        <f t="shared" si="19"/>
        <v>127.14</v>
      </c>
      <c r="J85" s="93">
        <v>127.14</v>
      </c>
      <c r="K85" s="93">
        <f t="shared" si="8"/>
        <v>0</v>
      </c>
      <c r="L85" s="93">
        <f t="shared" si="9"/>
        <v>103.2</v>
      </c>
    </row>
    <row r="86" spans="1:12" s="83" customFormat="1" ht="51.95" customHeight="1" x14ac:dyDescent="0.2">
      <c r="A86" s="89" t="s">
        <v>187</v>
      </c>
      <c r="B86" s="90" t="s">
        <v>188</v>
      </c>
      <c r="C86" s="89" t="s">
        <v>155</v>
      </c>
      <c r="D86" s="89" t="s">
        <v>189</v>
      </c>
      <c r="E86" s="91" t="s">
        <v>152</v>
      </c>
      <c r="F86" s="90">
        <v>5</v>
      </c>
      <c r="G86" s="92">
        <f>'ANEXO 4'!J631</f>
        <v>26.62</v>
      </c>
      <c r="H86" s="94">
        <f t="shared" si="18"/>
        <v>32.799999999999997</v>
      </c>
      <c r="I86" s="94">
        <f t="shared" si="19"/>
        <v>164</v>
      </c>
      <c r="J86" s="93">
        <v>164</v>
      </c>
      <c r="K86" s="93">
        <f t="shared" si="8"/>
        <v>0</v>
      </c>
      <c r="L86" s="93">
        <f t="shared" si="9"/>
        <v>133.1</v>
      </c>
    </row>
    <row r="87" spans="1:12" s="83" customFormat="1" ht="51.95" customHeight="1" x14ac:dyDescent="0.2">
      <c r="A87" s="89" t="s">
        <v>190</v>
      </c>
      <c r="B87" s="90" t="s">
        <v>191</v>
      </c>
      <c r="C87" s="89" t="s">
        <v>155</v>
      </c>
      <c r="D87" s="89" t="s">
        <v>192</v>
      </c>
      <c r="E87" s="91" t="s">
        <v>152</v>
      </c>
      <c r="F87" s="90">
        <v>4</v>
      </c>
      <c r="G87" s="92">
        <f>'ANEXO 4'!J639</f>
        <v>33.5</v>
      </c>
      <c r="H87" s="94">
        <f t="shared" si="18"/>
        <v>41.28</v>
      </c>
      <c r="I87" s="94">
        <f t="shared" si="19"/>
        <v>165.12</v>
      </c>
      <c r="J87" s="93">
        <v>165.12</v>
      </c>
      <c r="K87" s="93">
        <f t="shared" si="8"/>
        <v>0</v>
      </c>
      <c r="L87" s="93">
        <f t="shared" si="9"/>
        <v>134</v>
      </c>
    </row>
    <row r="88" spans="1:12" s="83" customFormat="1" ht="51.95" customHeight="1" x14ac:dyDescent="0.2">
      <c r="A88" s="89" t="s">
        <v>193</v>
      </c>
      <c r="B88" s="90" t="s">
        <v>194</v>
      </c>
      <c r="C88" s="89" t="s">
        <v>155</v>
      </c>
      <c r="D88" s="89" t="s">
        <v>195</v>
      </c>
      <c r="E88" s="91" t="s">
        <v>152</v>
      </c>
      <c r="F88" s="90">
        <v>10</v>
      </c>
      <c r="G88" s="92">
        <f>'ANEXO 4'!J647</f>
        <v>17.48</v>
      </c>
      <c r="H88" s="94">
        <f t="shared" si="18"/>
        <v>21.54</v>
      </c>
      <c r="I88" s="94">
        <f t="shared" si="19"/>
        <v>215.4</v>
      </c>
      <c r="J88" s="93">
        <v>215.4</v>
      </c>
      <c r="K88" s="93">
        <f t="shared" si="8"/>
        <v>0</v>
      </c>
      <c r="L88" s="93">
        <f t="shared" si="9"/>
        <v>174.8</v>
      </c>
    </row>
    <row r="89" spans="1:12" s="83" customFormat="1" ht="39" customHeight="1" x14ac:dyDescent="0.2">
      <c r="A89" s="89" t="s">
        <v>196</v>
      </c>
      <c r="B89" s="90" t="s">
        <v>197</v>
      </c>
      <c r="C89" s="89" t="s">
        <v>155</v>
      </c>
      <c r="D89" s="89" t="s">
        <v>198</v>
      </c>
      <c r="E89" s="91" t="s">
        <v>152</v>
      </c>
      <c r="F89" s="90">
        <v>8</v>
      </c>
      <c r="G89" s="92">
        <f>'ANEXO 4'!J655</f>
        <v>21.23</v>
      </c>
      <c r="H89" s="94">
        <f t="shared" si="18"/>
        <v>26.16</v>
      </c>
      <c r="I89" s="94">
        <f t="shared" si="19"/>
        <v>209.28</v>
      </c>
      <c r="J89" s="93">
        <v>209.28</v>
      </c>
      <c r="K89" s="93">
        <f t="shared" si="8"/>
        <v>0</v>
      </c>
      <c r="L89" s="93">
        <f t="shared" si="9"/>
        <v>169.84</v>
      </c>
    </row>
    <row r="90" spans="1:12" s="83" customFormat="1" ht="39" customHeight="1" x14ac:dyDescent="0.2">
      <c r="A90" s="89" t="s">
        <v>199</v>
      </c>
      <c r="B90" s="90" t="s">
        <v>200</v>
      </c>
      <c r="C90" s="89" t="s">
        <v>21</v>
      </c>
      <c r="D90" s="89" t="s">
        <v>201</v>
      </c>
      <c r="E90" s="91" t="s">
        <v>152</v>
      </c>
      <c r="F90" s="90">
        <v>4</v>
      </c>
      <c r="G90" s="92">
        <f>'ANEXO 4'!J663</f>
        <v>35.64</v>
      </c>
      <c r="H90" s="94">
        <f t="shared" si="18"/>
        <v>43.92</v>
      </c>
      <c r="I90" s="94">
        <f t="shared" si="19"/>
        <v>175.68</v>
      </c>
      <c r="J90" s="93">
        <v>175.68</v>
      </c>
      <c r="K90" s="93">
        <f t="shared" si="8"/>
        <v>0</v>
      </c>
      <c r="L90" s="93">
        <f t="shared" si="9"/>
        <v>142.56</v>
      </c>
    </row>
    <row r="91" spans="1:12" s="83" customFormat="1" ht="39" customHeight="1" x14ac:dyDescent="0.2">
      <c r="A91" s="89" t="s">
        <v>202</v>
      </c>
      <c r="B91" s="90" t="s">
        <v>203</v>
      </c>
      <c r="C91" s="89" t="s">
        <v>21</v>
      </c>
      <c r="D91" s="89" t="s">
        <v>204</v>
      </c>
      <c r="E91" s="91" t="s">
        <v>124</v>
      </c>
      <c r="F91" s="90">
        <v>9</v>
      </c>
      <c r="G91" s="92">
        <f>'ANEXO 4'!J672</f>
        <v>5.73</v>
      </c>
      <c r="H91" s="94">
        <f t="shared" si="18"/>
        <v>7.06</v>
      </c>
      <c r="I91" s="94">
        <f t="shared" si="19"/>
        <v>63.54</v>
      </c>
      <c r="J91" s="93">
        <v>63.54</v>
      </c>
      <c r="K91" s="93">
        <f t="shared" si="8"/>
        <v>0</v>
      </c>
      <c r="L91" s="93">
        <f t="shared" si="9"/>
        <v>51.57</v>
      </c>
    </row>
    <row r="92" spans="1:12" s="83" customFormat="1" ht="39" customHeight="1" x14ac:dyDescent="0.2">
      <c r="A92" s="89" t="s">
        <v>205</v>
      </c>
      <c r="B92" s="90" t="s">
        <v>206</v>
      </c>
      <c r="C92" s="89" t="s">
        <v>21</v>
      </c>
      <c r="D92" s="89" t="s">
        <v>207</v>
      </c>
      <c r="E92" s="91" t="s">
        <v>124</v>
      </c>
      <c r="F92" s="90">
        <v>9</v>
      </c>
      <c r="G92" s="92">
        <f>'ANEXO 4'!J681</f>
        <v>6.16</v>
      </c>
      <c r="H92" s="94">
        <f t="shared" si="18"/>
        <v>7.59</v>
      </c>
      <c r="I92" s="94">
        <f t="shared" si="19"/>
        <v>68.31</v>
      </c>
      <c r="J92" s="93">
        <v>68.31</v>
      </c>
      <c r="K92" s="93">
        <f t="shared" si="8"/>
        <v>0</v>
      </c>
      <c r="L92" s="93">
        <f t="shared" si="9"/>
        <v>55.44</v>
      </c>
    </row>
    <row r="93" spans="1:12" s="83" customFormat="1" ht="39" customHeight="1" x14ac:dyDescent="0.2">
      <c r="A93" s="89" t="s">
        <v>208</v>
      </c>
      <c r="B93" s="90" t="s">
        <v>209</v>
      </c>
      <c r="C93" s="89" t="s">
        <v>21</v>
      </c>
      <c r="D93" s="89" t="s">
        <v>210</v>
      </c>
      <c r="E93" s="91" t="s">
        <v>124</v>
      </c>
      <c r="F93" s="90">
        <v>12</v>
      </c>
      <c r="G93" s="92">
        <f>'ANEXO 4'!J690</f>
        <v>10.02</v>
      </c>
      <c r="H93" s="94">
        <f t="shared" si="18"/>
        <v>12.34</v>
      </c>
      <c r="I93" s="94">
        <f t="shared" si="19"/>
        <v>148.08000000000001</v>
      </c>
      <c r="J93" s="93">
        <v>148.08000000000001</v>
      </c>
      <c r="K93" s="93">
        <f t="shared" si="8"/>
        <v>0</v>
      </c>
      <c r="L93" s="93">
        <f t="shared" si="9"/>
        <v>120.24</v>
      </c>
    </row>
    <row r="94" spans="1:12" s="83" customFormat="1" ht="24" customHeight="1" x14ac:dyDescent="0.2">
      <c r="A94" s="89" t="s">
        <v>211</v>
      </c>
      <c r="B94" s="90" t="s">
        <v>212</v>
      </c>
      <c r="C94" s="89" t="s">
        <v>150</v>
      </c>
      <c r="D94" s="89" t="s">
        <v>213</v>
      </c>
      <c r="E94" s="91" t="s">
        <v>152</v>
      </c>
      <c r="F94" s="90">
        <v>9</v>
      </c>
      <c r="G94" s="92">
        <f>'ANEXO 4'!J698</f>
        <v>3.57</v>
      </c>
      <c r="H94" s="94">
        <f t="shared" si="18"/>
        <v>4.3899999999999997</v>
      </c>
      <c r="I94" s="94">
        <f t="shared" si="19"/>
        <v>39.51</v>
      </c>
      <c r="J94" s="93">
        <v>39.51</v>
      </c>
      <c r="K94" s="93">
        <f t="shared" ref="K94:K125" si="20">J94-I94</f>
        <v>0</v>
      </c>
      <c r="L94" s="93">
        <f t="shared" ref="L94:L130" si="21">TRUNC(G94*F94,2)</f>
        <v>32.130000000000003</v>
      </c>
    </row>
    <row r="95" spans="1:12" s="83" customFormat="1" ht="24" customHeight="1" x14ac:dyDescent="0.2">
      <c r="A95" s="89" t="s">
        <v>214</v>
      </c>
      <c r="B95" s="90" t="s">
        <v>215</v>
      </c>
      <c r="C95" s="89" t="s">
        <v>150</v>
      </c>
      <c r="D95" s="89" t="s">
        <v>216</v>
      </c>
      <c r="E95" s="91" t="s">
        <v>152</v>
      </c>
      <c r="F95" s="90">
        <v>16</v>
      </c>
      <c r="G95" s="92">
        <f>'ANEXO 4'!J706</f>
        <v>52.79</v>
      </c>
      <c r="H95" s="94">
        <f t="shared" si="18"/>
        <v>65.05</v>
      </c>
      <c r="I95" s="94">
        <f t="shared" si="19"/>
        <v>1040.8</v>
      </c>
      <c r="J95" s="93">
        <v>1040.8</v>
      </c>
      <c r="K95" s="93">
        <f t="shared" si="20"/>
        <v>0</v>
      </c>
      <c r="L95" s="93">
        <f t="shared" si="21"/>
        <v>844.64</v>
      </c>
    </row>
    <row r="96" spans="1:12" s="83" customFormat="1" ht="24" customHeight="1" x14ac:dyDescent="0.2">
      <c r="A96" s="84" t="s">
        <v>217</v>
      </c>
      <c r="B96" s="84"/>
      <c r="C96" s="84"/>
      <c r="D96" s="84" t="s">
        <v>218</v>
      </c>
      <c r="E96" s="85"/>
      <c r="F96" s="86"/>
      <c r="G96" s="84"/>
      <c r="H96" s="84"/>
      <c r="I96" s="111">
        <f>SUM(I97:I98)</f>
        <v>331.71000000000004</v>
      </c>
      <c r="J96" s="88">
        <v>331.71</v>
      </c>
      <c r="K96" s="88">
        <f t="shared" si="20"/>
        <v>0</v>
      </c>
      <c r="L96" s="88">
        <f t="shared" si="21"/>
        <v>0</v>
      </c>
    </row>
    <row r="97" spans="1:12" s="83" customFormat="1" ht="26.1" customHeight="1" x14ac:dyDescent="0.2">
      <c r="A97" s="89" t="s">
        <v>219</v>
      </c>
      <c r="B97" s="90" t="s">
        <v>220</v>
      </c>
      <c r="C97" s="89" t="s">
        <v>150</v>
      </c>
      <c r="D97" s="89" t="s">
        <v>221</v>
      </c>
      <c r="E97" s="91" t="s">
        <v>114</v>
      </c>
      <c r="F97" s="90">
        <v>2.1</v>
      </c>
      <c r="G97" s="92">
        <f>'ANEXO 4'!J714</f>
        <v>93.86</v>
      </c>
      <c r="H97" s="94">
        <f t="shared" si="18"/>
        <v>115.67</v>
      </c>
      <c r="I97" s="92">
        <f>TRUNC(F97 * H97, 2)</f>
        <v>242.9</v>
      </c>
      <c r="J97" s="93">
        <v>242.9</v>
      </c>
      <c r="K97" s="93">
        <f t="shared" si="20"/>
        <v>0</v>
      </c>
      <c r="L97" s="93">
        <f t="shared" si="21"/>
        <v>197.1</v>
      </c>
    </row>
    <row r="98" spans="1:12" s="83" customFormat="1" ht="26.1" customHeight="1" x14ac:dyDescent="0.2">
      <c r="A98" s="89" t="s">
        <v>222</v>
      </c>
      <c r="B98" s="90" t="s">
        <v>223</v>
      </c>
      <c r="C98" s="89" t="s">
        <v>150</v>
      </c>
      <c r="D98" s="89" t="s">
        <v>224</v>
      </c>
      <c r="E98" s="91" t="s">
        <v>152</v>
      </c>
      <c r="F98" s="90">
        <v>1</v>
      </c>
      <c r="G98" s="92">
        <f>'ANEXO 4'!J721</f>
        <v>72.069999999999993</v>
      </c>
      <c r="H98" s="94">
        <f t="shared" si="18"/>
        <v>88.81</v>
      </c>
      <c r="I98" s="92">
        <f>TRUNC(F98 * H98, 2)</f>
        <v>88.81</v>
      </c>
      <c r="J98" s="93">
        <v>88.81</v>
      </c>
      <c r="K98" s="93">
        <f t="shared" si="20"/>
        <v>0</v>
      </c>
      <c r="L98" s="93">
        <f t="shared" si="21"/>
        <v>72.069999999999993</v>
      </c>
    </row>
    <row r="99" spans="1:12" s="83" customFormat="1" ht="24" customHeight="1" x14ac:dyDescent="0.2">
      <c r="A99" s="84" t="s">
        <v>225</v>
      </c>
      <c r="B99" s="84"/>
      <c r="C99" s="84"/>
      <c r="D99" s="84" t="s">
        <v>226</v>
      </c>
      <c r="E99" s="85"/>
      <c r="F99" s="86"/>
      <c r="G99" s="84"/>
      <c r="H99" s="84"/>
      <c r="I99" s="111">
        <f>SUM(I100:I109)</f>
        <v>2487.5200000000004</v>
      </c>
      <c r="J99" s="88">
        <v>2487.52</v>
      </c>
      <c r="K99" s="88">
        <f t="shared" si="20"/>
        <v>0</v>
      </c>
      <c r="L99" s="88">
        <f t="shared" si="21"/>
        <v>0</v>
      </c>
    </row>
    <row r="100" spans="1:12" s="83" customFormat="1" ht="39" customHeight="1" x14ac:dyDescent="0.2">
      <c r="A100" s="89" t="s">
        <v>227</v>
      </c>
      <c r="B100" s="90" t="s">
        <v>228</v>
      </c>
      <c r="C100" s="89" t="s">
        <v>155</v>
      </c>
      <c r="D100" s="89" t="s">
        <v>229</v>
      </c>
      <c r="E100" s="91" t="s">
        <v>152</v>
      </c>
      <c r="F100" s="90">
        <v>2</v>
      </c>
      <c r="G100" s="92">
        <f>'ANEXO 4'!J730</f>
        <v>60.55</v>
      </c>
      <c r="H100" s="94">
        <f t="shared" si="18"/>
        <v>74.62</v>
      </c>
      <c r="I100" s="92">
        <f t="shared" ref="I100:I109" si="22">TRUNC(F100 * H100, 2)</f>
        <v>149.24</v>
      </c>
      <c r="J100" s="93">
        <v>149.24</v>
      </c>
      <c r="K100" s="93">
        <f t="shared" si="20"/>
        <v>0</v>
      </c>
      <c r="L100" s="93">
        <f t="shared" si="21"/>
        <v>121.1</v>
      </c>
    </row>
    <row r="101" spans="1:12" s="83" customFormat="1" ht="39" customHeight="1" x14ac:dyDescent="0.2">
      <c r="A101" s="89" t="s">
        <v>230</v>
      </c>
      <c r="B101" s="90" t="s">
        <v>228</v>
      </c>
      <c r="C101" s="89" t="s">
        <v>155</v>
      </c>
      <c r="D101" s="89" t="s">
        <v>231</v>
      </c>
      <c r="E101" s="91" t="s">
        <v>152</v>
      </c>
      <c r="F101" s="90">
        <v>4</v>
      </c>
      <c r="G101" s="92">
        <v>60.55</v>
      </c>
      <c r="H101" s="94">
        <f t="shared" si="18"/>
        <v>74.62</v>
      </c>
      <c r="I101" s="92">
        <f t="shared" si="22"/>
        <v>298.48</v>
      </c>
      <c r="J101" s="93">
        <v>298.48</v>
      </c>
      <c r="K101" s="93">
        <f t="shared" si="20"/>
        <v>0</v>
      </c>
      <c r="L101" s="93">
        <f t="shared" si="21"/>
        <v>242.2</v>
      </c>
    </row>
    <row r="102" spans="1:12" s="83" customFormat="1" ht="32.25" customHeight="1" x14ac:dyDescent="0.2">
      <c r="A102" s="89" t="s">
        <v>232</v>
      </c>
      <c r="B102" s="90" t="s">
        <v>233</v>
      </c>
      <c r="C102" s="89" t="s">
        <v>21</v>
      </c>
      <c r="D102" s="89" t="s">
        <v>234</v>
      </c>
      <c r="E102" s="91" t="s">
        <v>152</v>
      </c>
      <c r="F102" s="90">
        <v>2</v>
      </c>
      <c r="G102" s="92">
        <f>'ANEXO 4'!J738</f>
        <v>86.12</v>
      </c>
      <c r="H102" s="94">
        <f t="shared" si="18"/>
        <v>106.13</v>
      </c>
      <c r="I102" s="92">
        <f t="shared" si="22"/>
        <v>212.26</v>
      </c>
      <c r="J102" s="93">
        <v>212.26</v>
      </c>
      <c r="K102" s="93">
        <f t="shared" si="20"/>
        <v>0</v>
      </c>
      <c r="L102" s="93">
        <f t="shared" si="21"/>
        <v>172.24</v>
      </c>
    </row>
    <row r="103" spans="1:12" s="83" customFormat="1" ht="32.25" customHeight="1" x14ac:dyDescent="0.2">
      <c r="A103" s="89" t="s">
        <v>235</v>
      </c>
      <c r="B103" s="90" t="s">
        <v>236</v>
      </c>
      <c r="C103" s="89" t="s">
        <v>21</v>
      </c>
      <c r="D103" s="89" t="s">
        <v>237</v>
      </c>
      <c r="E103" s="91" t="s">
        <v>23</v>
      </c>
      <c r="F103" s="90">
        <v>7</v>
      </c>
      <c r="G103" s="92">
        <f>'ANEXO 4'!J746</f>
        <v>86.59</v>
      </c>
      <c r="H103" s="94">
        <f t="shared" si="18"/>
        <v>106.71</v>
      </c>
      <c r="I103" s="92">
        <f t="shared" si="22"/>
        <v>746.97</v>
      </c>
      <c r="J103" s="93">
        <v>746.97</v>
      </c>
      <c r="K103" s="93">
        <f t="shared" si="20"/>
        <v>0</v>
      </c>
      <c r="L103" s="93">
        <f t="shared" si="21"/>
        <v>606.13</v>
      </c>
    </row>
    <row r="104" spans="1:12" s="83" customFormat="1" ht="32.25" customHeight="1" x14ac:dyDescent="0.2">
      <c r="A104" s="89" t="s">
        <v>238</v>
      </c>
      <c r="B104" s="90" t="s">
        <v>239</v>
      </c>
      <c r="C104" s="89" t="s">
        <v>21</v>
      </c>
      <c r="D104" s="89" t="s">
        <v>240</v>
      </c>
      <c r="E104" s="91" t="s">
        <v>152</v>
      </c>
      <c r="F104" s="90">
        <v>1</v>
      </c>
      <c r="G104" s="92">
        <f>'ANEXO 4'!J754</f>
        <v>60.06</v>
      </c>
      <c r="H104" s="94">
        <f t="shared" si="18"/>
        <v>74.010000000000005</v>
      </c>
      <c r="I104" s="92">
        <f t="shared" si="22"/>
        <v>74.010000000000005</v>
      </c>
      <c r="J104" s="93">
        <v>74.010000000000005</v>
      </c>
      <c r="K104" s="93">
        <f t="shared" si="20"/>
        <v>0</v>
      </c>
      <c r="L104" s="93">
        <f t="shared" si="21"/>
        <v>60.06</v>
      </c>
    </row>
    <row r="105" spans="1:12" s="83" customFormat="1" ht="32.25" customHeight="1" x14ac:dyDescent="0.2">
      <c r="A105" s="89" t="s">
        <v>241</v>
      </c>
      <c r="B105" s="90" t="s">
        <v>242</v>
      </c>
      <c r="C105" s="89" t="s">
        <v>21</v>
      </c>
      <c r="D105" s="89" t="s">
        <v>243</v>
      </c>
      <c r="E105" s="91" t="s">
        <v>23</v>
      </c>
      <c r="F105" s="90">
        <v>1</v>
      </c>
      <c r="G105" s="92">
        <f>'ANEXO 4'!J762</f>
        <v>66.87</v>
      </c>
      <c r="H105" s="94">
        <f t="shared" si="18"/>
        <v>82.41</v>
      </c>
      <c r="I105" s="92">
        <f t="shared" si="22"/>
        <v>82.41</v>
      </c>
      <c r="J105" s="93">
        <v>82.41</v>
      </c>
      <c r="K105" s="93">
        <f t="shared" si="20"/>
        <v>0</v>
      </c>
      <c r="L105" s="93">
        <f t="shared" si="21"/>
        <v>66.87</v>
      </c>
    </row>
    <row r="106" spans="1:12" s="83" customFormat="1" ht="32.25" customHeight="1" x14ac:dyDescent="0.2">
      <c r="A106" s="89" t="s">
        <v>244</v>
      </c>
      <c r="B106" s="90" t="s">
        <v>245</v>
      </c>
      <c r="C106" s="89" t="s">
        <v>21</v>
      </c>
      <c r="D106" s="89" t="s">
        <v>246</v>
      </c>
      <c r="E106" s="91" t="s">
        <v>23</v>
      </c>
      <c r="F106" s="90">
        <v>1</v>
      </c>
      <c r="G106" s="92">
        <f>'ANEXO 4'!J770</f>
        <v>66.87</v>
      </c>
      <c r="H106" s="94">
        <f t="shared" si="18"/>
        <v>82.41</v>
      </c>
      <c r="I106" s="92">
        <f t="shared" si="22"/>
        <v>82.41</v>
      </c>
      <c r="J106" s="93">
        <v>82.41</v>
      </c>
      <c r="K106" s="93">
        <f t="shared" si="20"/>
        <v>0</v>
      </c>
      <c r="L106" s="93">
        <f t="shared" si="21"/>
        <v>66.87</v>
      </c>
    </row>
    <row r="107" spans="1:12" s="83" customFormat="1" ht="32.25" customHeight="1" x14ac:dyDescent="0.2">
      <c r="A107" s="89" t="s">
        <v>247</v>
      </c>
      <c r="B107" s="90" t="s">
        <v>248</v>
      </c>
      <c r="C107" s="89" t="s">
        <v>21</v>
      </c>
      <c r="D107" s="89" t="s">
        <v>249</v>
      </c>
      <c r="E107" s="91" t="s">
        <v>23</v>
      </c>
      <c r="F107" s="90">
        <v>4</v>
      </c>
      <c r="G107" s="92">
        <f>'ANEXO 4'!J778</f>
        <v>90.37</v>
      </c>
      <c r="H107" s="94">
        <f t="shared" si="18"/>
        <v>111.37</v>
      </c>
      <c r="I107" s="92">
        <f t="shared" si="22"/>
        <v>445.48</v>
      </c>
      <c r="J107" s="93">
        <v>445.48</v>
      </c>
      <c r="K107" s="93">
        <f t="shared" si="20"/>
        <v>0</v>
      </c>
      <c r="L107" s="93">
        <f t="shared" si="21"/>
        <v>361.48</v>
      </c>
    </row>
    <row r="108" spans="1:12" s="83" customFormat="1" ht="32.25" customHeight="1" x14ac:dyDescent="0.2">
      <c r="A108" s="89" t="s">
        <v>250</v>
      </c>
      <c r="B108" s="90" t="s">
        <v>251</v>
      </c>
      <c r="C108" s="89" t="s">
        <v>21</v>
      </c>
      <c r="D108" s="89" t="s">
        <v>252</v>
      </c>
      <c r="E108" s="91" t="s">
        <v>23</v>
      </c>
      <c r="F108" s="90">
        <v>3</v>
      </c>
      <c r="G108" s="92">
        <f>'ANEXO 4'!J786</f>
        <v>86.59</v>
      </c>
      <c r="H108" s="94">
        <f t="shared" si="18"/>
        <v>106.71</v>
      </c>
      <c r="I108" s="92">
        <f t="shared" si="22"/>
        <v>320.13</v>
      </c>
      <c r="J108" s="93">
        <v>320.13</v>
      </c>
      <c r="K108" s="93">
        <f t="shared" si="20"/>
        <v>0</v>
      </c>
      <c r="L108" s="93">
        <f t="shared" si="21"/>
        <v>259.77</v>
      </c>
    </row>
    <row r="109" spans="1:12" s="83" customFormat="1" ht="32.25" customHeight="1" x14ac:dyDescent="0.2">
      <c r="A109" s="89" t="s">
        <v>253</v>
      </c>
      <c r="B109" s="90" t="s">
        <v>254</v>
      </c>
      <c r="C109" s="89" t="s">
        <v>21</v>
      </c>
      <c r="D109" s="89" t="s">
        <v>255</v>
      </c>
      <c r="E109" s="91" t="s">
        <v>23</v>
      </c>
      <c r="F109" s="90">
        <v>1</v>
      </c>
      <c r="G109" s="92">
        <f>'ANEXO 4'!J794</f>
        <v>61.78</v>
      </c>
      <c r="H109" s="94">
        <f t="shared" si="18"/>
        <v>76.13</v>
      </c>
      <c r="I109" s="92">
        <f t="shared" si="22"/>
        <v>76.13</v>
      </c>
      <c r="J109" s="93">
        <v>76.13</v>
      </c>
      <c r="K109" s="93">
        <f t="shared" si="20"/>
        <v>0</v>
      </c>
      <c r="L109" s="93">
        <f t="shared" si="21"/>
        <v>61.78</v>
      </c>
    </row>
    <row r="110" spans="1:12" s="83" customFormat="1" ht="24" customHeight="1" x14ac:dyDescent="0.2">
      <c r="A110" s="84" t="s">
        <v>256</v>
      </c>
      <c r="B110" s="84"/>
      <c r="C110" s="84"/>
      <c r="D110" s="84" t="s">
        <v>257</v>
      </c>
      <c r="E110" s="85"/>
      <c r="F110" s="86"/>
      <c r="G110" s="84"/>
      <c r="H110" s="84"/>
      <c r="I110" s="111">
        <f>SUM(I111:I114)</f>
        <v>40424.199999999997</v>
      </c>
      <c r="J110" s="88">
        <v>43956.93</v>
      </c>
      <c r="K110" s="88">
        <f t="shared" si="20"/>
        <v>3532.7300000000032</v>
      </c>
      <c r="L110" s="88">
        <f t="shared" si="21"/>
        <v>0</v>
      </c>
    </row>
    <row r="111" spans="1:12" s="83" customFormat="1" ht="65.099999999999994" customHeight="1" x14ac:dyDescent="0.2">
      <c r="A111" s="89" t="s">
        <v>258</v>
      </c>
      <c r="B111" s="90" t="s">
        <v>259</v>
      </c>
      <c r="C111" s="89" t="s">
        <v>21</v>
      </c>
      <c r="D111" s="89" t="s">
        <v>260</v>
      </c>
      <c r="E111" s="91" t="s">
        <v>23</v>
      </c>
      <c r="F111" s="90">
        <v>14</v>
      </c>
      <c r="G111" s="92">
        <f>'ANEXO 4'!J803</f>
        <v>500.02</v>
      </c>
      <c r="H111" s="94">
        <f t="shared" si="18"/>
        <v>616.22</v>
      </c>
      <c r="I111" s="92">
        <f>TRUNC(F111 * H111, 2)</f>
        <v>8627.08</v>
      </c>
      <c r="J111" s="93">
        <v>10848.88</v>
      </c>
      <c r="K111" s="93">
        <f t="shared" si="20"/>
        <v>2221.7999999999993</v>
      </c>
      <c r="L111" s="93">
        <f t="shared" si="21"/>
        <v>7000.28</v>
      </c>
    </row>
    <row r="112" spans="1:12" s="83" customFormat="1" ht="65.099999999999994" customHeight="1" x14ac:dyDescent="0.2">
      <c r="A112" s="89" t="s">
        <v>261</v>
      </c>
      <c r="B112" s="90" t="s">
        <v>262</v>
      </c>
      <c r="C112" s="89" t="s">
        <v>21</v>
      </c>
      <c r="D112" s="89" t="s">
        <v>263</v>
      </c>
      <c r="E112" s="91" t="s">
        <v>23</v>
      </c>
      <c r="F112" s="90">
        <v>1</v>
      </c>
      <c r="G112" s="92">
        <f>'ANEXO 4'!J812</f>
        <v>384.28</v>
      </c>
      <c r="H112" s="94">
        <f t="shared" si="18"/>
        <v>473.58</v>
      </c>
      <c r="I112" s="92">
        <f>TRUNC(F112 * H112, 2)</f>
        <v>473.58</v>
      </c>
      <c r="J112" s="93">
        <v>582.59</v>
      </c>
      <c r="K112" s="93">
        <f t="shared" si="20"/>
        <v>109.01000000000005</v>
      </c>
      <c r="L112" s="93">
        <f t="shared" si="21"/>
        <v>384.28</v>
      </c>
    </row>
    <row r="113" spans="1:12" s="83" customFormat="1" ht="26.1" customHeight="1" x14ac:dyDescent="0.2">
      <c r="A113" s="89" t="s">
        <v>264</v>
      </c>
      <c r="B113" s="90" t="s">
        <v>265</v>
      </c>
      <c r="C113" s="89" t="s">
        <v>21</v>
      </c>
      <c r="D113" s="89" t="s">
        <v>266</v>
      </c>
      <c r="E113" s="91" t="s">
        <v>117</v>
      </c>
      <c r="F113" s="90">
        <v>0.5</v>
      </c>
      <c r="G113" s="92">
        <f>'ANEXO 4'!J820</f>
        <v>39.9</v>
      </c>
      <c r="H113" s="94">
        <f t="shared" si="18"/>
        <v>49.17</v>
      </c>
      <c r="I113" s="92">
        <f>TRUNC(F113 * H113, 2)</f>
        <v>24.58</v>
      </c>
      <c r="J113" s="93">
        <v>24.58</v>
      </c>
      <c r="K113" s="93">
        <f t="shared" si="20"/>
        <v>0</v>
      </c>
      <c r="L113" s="93">
        <f t="shared" si="21"/>
        <v>19.95</v>
      </c>
    </row>
    <row r="114" spans="1:12" s="83" customFormat="1" ht="51.95" customHeight="1" x14ac:dyDescent="0.2">
      <c r="A114" s="89" t="s">
        <v>267</v>
      </c>
      <c r="B114" s="90" t="s">
        <v>268</v>
      </c>
      <c r="C114" s="89" t="s">
        <v>21</v>
      </c>
      <c r="D114" s="89" t="s">
        <v>269</v>
      </c>
      <c r="E114" s="91" t="s">
        <v>23</v>
      </c>
      <c r="F114" s="90">
        <v>4</v>
      </c>
      <c r="G114" s="92">
        <f>'ANEXO 4'!J828</f>
        <v>6349.19</v>
      </c>
      <c r="H114" s="94">
        <f t="shared" si="18"/>
        <v>7824.74</v>
      </c>
      <c r="I114" s="92">
        <f>TRUNC(F114 * H114, 2)</f>
        <v>31298.959999999999</v>
      </c>
      <c r="J114" s="93">
        <v>32500.880000000001</v>
      </c>
      <c r="K114" s="93">
        <f t="shared" si="20"/>
        <v>1201.9200000000019</v>
      </c>
      <c r="L114" s="93">
        <f t="shared" si="21"/>
        <v>25396.76</v>
      </c>
    </row>
    <row r="115" spans="1:12" s="83" customFormat="1" ht="24" customHeight="1" x14ac:dyDescent="0.2">
      <c r="A115" s="84" t="s">
        <v>270</v>
      </c>
      <c r="B115" s="84"/>
      <c r="C115" s="84"/>
      <c r="D115" s="84" t="s">
        <v>271</v>
      </c>
      <c r="E115" s="85"/>
      <c r="F115" s="86"/>
      <c r="G115" s="84"/>
      <c r="H115" s="84"/>
      <c r="I115" s="111">
        <f>SUM(I116:I127)</f>
        <v>11813.100000000002</v>
      </c>
      <c r="J115" s="88">
        <v>12246.04</v>
      </c>
      <c r="K115" s="88">
        <f t="shared" si="20"/>
        <v>432.93999999999869</v>
      </c>
      <c r="L115" s="88">
        <f t="shared" si="21"/>
        <v>0</v>
      </c>
    </row>
    <row r="116" spans="1:12" s="83" customFormat="1" ht="33" customHeight="1" x14ac:dyDescent="0.2">
      <c r="A116" s="89" t="s">
        <v>272</v>
      </c>
      <c r="B116" s="90" t="s">
        <v>273</v>
      </c>
      <c r="C116" s="89" t="s">
        <v>21</v>
      </c>
      <c r="D116" s="89" t="s">
        <v>274</v>
      </c>
      <c r="E116" s="91" t="s">
        <v>114</v>
      </c>
      <c r="F116" s="90">
        <v>60</v>
      </c>
      <c r="G116" s="92">
        <f>'ANEXO 4'!J837</f>
        <v>12.58</v>
      </c>
      <c r="H116" s="94">
        <f t="shared" si="18"/>
        <v>15.5</v>
      </c>
      <c r="I116" s="92">
        <f t="shared" ref="I116:I127" si="23">TRUNC(F116 * H116, 2)</f>
        <v>930</v>
      </c>
      <c r="J116" s="93">
        <v>930</v>
      </c>
      <c r="K116" s="93">
        <f t="shared" si="20"/>
        <v>0</v>
      </c>
      <c r="L116" s="93">
        <f t="shared" si="21"/>
        <v>754.8</v>
      </c>
    </row>
    <row r="117" spans="1:12" s="83" customFormat="1" ht="33" customHeight="1" x14ac:dyDescent="0.2">
      <c r="A117" s="89" t="s">
        <v>275</v>
      </c>
      <c r="B117" s="90" t="s">
        <v>276</v>
      </c>
      <c r="C117" s="89" t="s">
        <v>21</v>
      </c>
      <c r="D117" s="89" t="s">
        <v>277</v>
      </c>
      <c r="E117" s="91" t="s">
        <v>114</v>
      </c>
      <c r="F117" s="90">
        <v>80</v>
      </c>
      <c r="G117" s="92">
        <f>'ANEXO 4'!J846</f>
        <v>17.73</v>
      </c>
      <c r="H117" s="94">
        <f t="shared" si="18"/>
        <v>21.85</v>
      </c>
      <c r="I117" s="92">
        <f t="shared" si="23"/>
        <v>1748</v>
      </c>
      <c r="J117" s="93">
        <v>1748</v>
      </c>
      <c r="K117" s="93">
        <f t="shared" si="20"/>
        <v>0</v>
      </c>
      <c r="L117" s="93">
        <f t="shared" si="21"/>
        <v>1418.4</v>
      </c>
    </row>
    <row r="118" spans="1:12" s="83" customFormat="1" ht="39" customHeight="1" x14ac:dyDescent="0.2">
      <c r="A118" s="89" t="s">
        <v>278</v>
      </c>
      <c r="B118" s="90" t="s">
        <v>279</v>
      </c>
      <c r="C118" s="89" t="s">
        <v>21</v>
      </c>
      <c r="D118" s="89" t="s">
        <v>280</v>
      </c>
      <c r="E118" s="91" t="s">
        <v>114</v>
      </c>
      <c r="F118" s="90">
        <v>180</v>
      </c>
      <c r="G118" s="92">
        <f>'ANEXO 4'!J855</f>
        <v>17.43</v>
      </c>
      <c r="H118" s="94">
        <f t="shared" si="18"/>
        <v>21.48</v>
      </c>
      <c r="I118" s="92">
        <f t="shared" si="23"/>
        <v>3866.4</v>
      </c>
      <c r="J118" s="93">
        <v>3821.4</v>
      </c>
      <c r="K118" s="93">
        <f t="shared" si="20"/>
        <v>-45</v>
      </c>
      <c r="L118" s="93">
        <f t="shared" si="21"/>
        <v>3137.4</v>
      </c>
    </row>
    <row r="119" spans="1:12" s="83" customFormat="1" ht="39" customHeight="1" x14ac:dyDescent="0.2">
      <c r="A119" s="89" t="s">
        <v>281</v>
      </c>
      <c r="B119" s="90" t="s">
        <v>282</v>
      </c>
      <c r="C119" s="89" t="s">
        <v>21</v>
      </c>
      <c r="D119" s="89" t="s">
        <v>283</v>
      </c>
      <c r="E119" s="91" t="s">
        <v>114</v>
      </c>
      <c r="F119" s="90">
        <v>200</v>
      </c>
      <c r="G119" s="92">
        <f>'ANEXO 4'!J864</f>
        <v>14.19</v>
      </c>
      <c r="H119" s="94">
        <f t="shared" si="18"/>
        <v>17.48</v>
      </c>
      <c r="I119" s="92">
        <f t="shared" si="23"/>
        <v>3496</v>
      </c>
      <c r="J119" s="93">
        <v>3918</v>
      </c>
      <c r="K119" s="93">
        <f t="shared" si="20"/>
        <v>422</v>
      </c>
      <c r="L119" s="93">
        <f t="shared" si="21"/>
        <v>2838</v>
      </c>
    </row>
    <row r="120" spans="1:12" s="83" customFormat="1" ht="39" customHeight="1" x14ac:dyDescent="0.2">
      <c r="A120" s="89" t="s">
        <v>284</v>
      </c>
      <c r="B120" s="90" t="s">
        <v>285</v>
      </c>
      <c r="C120" s="89" t="s">
        <v>21</v>
      </c>
      <c r="D120" s="89" t="s">
        <v>286</v>
      </c>
      <c r="E120" s="91" t="s">
        <v>152</v>
      </c>
      <c r="F120" s="90">
        <v>16</v>
      </c>
      <c r="G120" s="92">
        <f>'ANEXO 4'!J872</f>
        <v>3.36</v>
      </c>
      <c r="H120" s="94">
        <f t="shared" si="18"/>
        <v>4.1399999999999997</v>
      </c>
      <c r="I120" s="92">
        <f t="shared" si="23"/>
        <v>66.239999999999995</v>
      </c>
      <c r="J120" s="93">
        <v>66.239999999999995</v>
      </c>
      <c r="K120" s="93">
        <f t="shared" si="20"/>
        <v>0</v>
      </c>
      <c r="L120" s="93">
        <f t="shared" si="21"/>
        <v>53.76</v>
      </c>
    </row>
    <row r="121" spans="1:12" s="83" customFormat="1" ht="39" customHeight="1" x14ac:dyDescent="0.2">
      <c r="A121" s="89" t="s">
        <v>287</v>
      </c>
      <c r="B121" s="90" t="s">
        <v>288</v>
      </c>
      <c r="C121" s="89" t="s">
        <v>21</v>
      </c>
      <c r="D121" s="89" t="s">
        <v>289</v>
      </c>
      <c r="E121" s="91" t="s">
        <v>152</v>
      </c>
      <c r="F121" s="90">
        <v>48</v>
      </c>
      <c r="G121" s="92">
        <f>'ANEXO 4'!J880</f>
        <v>3.49</v>
      </c>
      <c r="H121" s="94">
        <f t="shared" si="18"/>
        <v>4.3</v>
      </c>
      <c r="I121" s="92">
        <f t="shared" si="23"/>
        <v>206.4</v>
      </c>
      <c r="J121" s="93">
        <v>206.4</v>
      </c>
      <c r="K121" s="93">
        <f t="shared" si="20"/>
        <v>0</v>
      </c>
      <c r="L121" s="93">
        <f t="shared" si="21"/>
        <v>167.52</v>
      </c>
    </row>
    <row r="122" spans="1:12" s="83" customFormat="1" ht="39" customHeight="1" x14ac:dyDescent="0.2">
      <c r="A122" s="89" t="s">
        <v>290</v>
      </c>
      <c r="B122" s="90" t="s">
        <v>291</v>
      </c>
      <c r="C122" s="89" t="s">
        <v>21</v>
      </c>
      <c r="D122" s="89" t="s">
        <v>292</v>
      </c>
      <c r="E122" s="91" t="s">
        <v>152</v>
      </c>
      <c r="F122" s="90">
        <v>8</v>
      </c>
      <c r="G122" s="92">
        <f>'ANEXO 4'!J888</f>
        <v>3.8</v>
      </c>
      <c r="H122" s="94">
        <f t="shared" si="18"/>
        <v>4.68</v>
      </c>
      <c r="I122" s="92">
        <f t="shared" si="23"/>
        <v>37.44</v>
      </c>
      <c r="J122" s="93">
        <v>37.44</v>
      </c>
      <c r="K122" s="93">
        <f t="shared" si="20"/>
        <v>0</v>
      </c>
      <c r="L122" s="93">
        <f t="shared" si="21"/>
        <v>30.4</v>
      </c>
    </row>
    <row r="123" spans="1:12" s="83" customFormat="1" ht="39" customHeight="1" x14ac:dyDescent="0.2">
      <c r="A123" s="89" t="s">
        <v>293</v>
      </c>
      <c r="B123" s="90" t="s">
        <v>294</v>
      </c>
      <c r="C123" s="89" t="s">
        <v>21</v>
      </c>
      <c r="D123" s="89" t="s">
        <v>295</v>
      </c>
      <c r="E123" s="91" t="s">
        <v>152</v>
      </c>
      <c r="F123" s="90">
        <v>4</v>
      </c>
      <c r="G123" s="92">
        <f>'ANEXO 4'!J896</f>
        <v>4.5599999999999996</v>
      </c>
      <c r="H123" s="94">
        <f t="shared" si="18"/>
        <v>5.61</v>
      </c>
      <c r="I123" s="92">
        <f t="shared" si="23"/>
        <v>22.44</v>
      </c>
      <c r="J123" s="93">
        <v>22.44</v>
      </c>
      <c r="K123" s="93">
        <f t="shared" si="20"/>
        <v>0</v>
      </c>
      <c r="L123" s="93">
        <f t="shared" si="21"/>
        <v>18.239999999999998</v>
      </c>
    </row>
    <row r="124" spans="1:12" s="83" customFormat="1" ht="32.25" customHeight="1" x14ac:dyDescent="0.2">
      <c r="A124" s="89" t="s">
        <v>296</v>
      </c>
      <c r="B124" s="90" t="s">
        <v>297</v>
      </c>
      <c r="C124" s="89" t="s">
        <v>21</v>
      </c>
      <c r="D124" s="89" t="s">
        <v>298</v>
      </c>
      <c r="E124" s="91" t="s">
        <v>152</v>
      </c>
      <c r="F124" s="90">
        <v>67</v>
      </c>
      <c r="G124" s="92">
        <f>'ANEXO 4'!J904</f>
        <v>2.52</v>
      </c>
      <c r="H124" s="94">
        <f t="shared" si="18"/>
        <v>3.1</v>
      </c>
      <c r="I124" s="92">
        <f t="shared" si="23"/>
        <v>207.7</v>
      </c>
      <c r="J124" s="93">
        <v>249.24</v>
      </c>
      <c r="K124" s="93">
        <f t="shared" si="20"/>
        <v>41.54000000000002</v>
      </c>
      <c r="L124" s="93">
        <f t="shared" si="21"/>
        <v>168.84</v>
      </c>
    </row>
    <row r="125" spans="1:12" s="83" customFormat="1" ht="32.25" customHeight="1" x14ac:dyDescent="0.2">
      <c r="A125" s="89" t="s">
        <v>299</v>
      </c>
      <c r="B125" s="90" t="s">
        <v>300</v>
      </c>
      <c r="C125" s="89" t="s">
        <v>21</v>
      </c>
      <c r="D125" s="89" t="s">
        <v>301</v>
      </c>
      <c r="E125" s="91" t="s">
        <v>152</v>
      </c>
      <c r="F125" s="90">
        <v>240</v>
      </c>
      <c r="G125" s="92">
        <f>'ANEXO 4'!J912</f>
        <v>3.07</v>
      </c>
      <c r="H125" s="94">
        <f t="shared" si="18"/>
        <v>3.78</v>
      </c>
      <c r="I125" s="92">
        <f t="shared" si="23"/>
        <v>907.2</v>
      </c>
      <c r="J125" s="93">
        <v>921.6</v>
      </c>
      <c r="K125" s="93">
        <f t="shared" si="20"/>
        <v>14.399999999999977</v>
      </c>
      <c r="L125" s="93">
        <f t="shared" si="21"/>
        <v>736.8</v>
      </c>
    </row>
    <row r="126" spans="1:12" s="83" customFormat="1" ht="32.25" customHeight="1" x14ac:dyDescent="0.2">
      <c r="A126" s="89" t="s">
        <v>302</v>
      </c>
      <c r="B126" s="90" t="s">
        <v>303</v>
      </c>
      <c r="C126" s="89" t="s">
        <v>21</v>
      </c>
      <c r="D126" s="89" t="s">
        <v>304</v>
      </c>
      <c r="E126" s="91" t="s">
        <v>152</v>
      </c>
      <c r="F126" s="90">
        <v>12</v>
      </c>
      <c r="G126" s="92">
        <f>'ANEXO 4'!J920</f>
        <v>4.42</v>
      </c>
      <c r="H126" s="94">
        <f t="shared" si="18"/>
        <v>5.44</v>
      </c>
      <c r="I126" s="92">
        <f t="shared" si="23"/>
        <v>65.28</v>
      </c>
      <c r="J126" s="93">
        <v>65.28</v>
      </c>
      <c r="K126" s="93">
        <f t="shared" ref="K126:K130" si="24">J126-I126</f>
        <v>0</v>
      </c>
      <c r="L126" s="93">
        <f t="shared" si="21"/>
        <v>53.04</v>
      </c>
    </row>
    <row r="127" spans="1:12" s="83" customFormat="1" ht="26.1" customHeight="1" x14ac:dyDescent="0.2">
      <c r="A127" s="89" t="s">
        <v>305</v>
      </c>
      <c r="B127" s="90" t="s">
        <v>306</v>
      </c>
      <c r="C127" s="89" t="s">
        <v>21</v>
      </c>
      <c r="D127" s="89" t="s">
        <v>307</v>
      </c>
      <c r="E127" s="91" t="s">
        <v>124</v>
      </c>
      <c r="F127" s="90">
        <v>80</v>
      </c>
      <c r="G127" s="92">
        <f>'ANEXO 4'!J927</f>
        <v>2.64</v>
      </c>
      <c r="H127" s="94">
        <f t="shared" si="18"/>
        <v>3.25</v>
      </c>
      <c r="I127" s="92">
        <f t="shared" si="23"/>
        <v>260</v>
      </c>
      <c r="J127" s="93">
        <v>260</v>
      </c>
      <c r="K127" s="93">
        <f t="shared" si="24"/>
        <v>0</v>
      </c>
      <c r="L127" s="93">
        <f t="shared" si="21"/>
        <v>211.2</v>
      </c>
    </row>
    <row r="128" spans="1:12" s="83" customFormat="1" ht="24" customHeight="1" x14ac:dyDescent="0.2">
      <c r="A128" s="84" t="s">
        <v>308</v>
      </c>
      <c r="B128" s="84"/>
      <c r="C128" s="84"/>
      <c r="D128" s="84" t="s">
        <v>309</v>
      </c>
      <c r="E128" s="85"/>
      <c r="F128" s="86"/>
      <c r="G128" s="84"/>
      <c r="H128" s="84"/>
      <c r="I128" s="111">
        <f>SUM(I129:I130)</f>
        <v>505.79999999999995</v>
      </c>
      <c r="J128" s="88">
        <v>505.8</v>
      </c>
      <c r="K128" s="88">
        <f t="shared" si="24"/>
        <v>0</v>
      </c>
      <c r="L128" s="88">
        <f t="shared" si="21"/>
        <v>0</v>
      </c>
    </row>
    <row r="129" spans="1:12" s="83" customFormat="1" ht="39" customHeight="1" x14ac:dyDescent="0.2">
      <c r="A129" s="89" t="s">
        <v>310</v>
      </c>
      <c r="B129" s="90" t="s">
        <v>311</v>
      </c>
      <c r="C129" s="89" t="s">
        <v>21</v>
      </c>
      <c r="D129" s="89" t="s">
        <v>312</v>
      </c>
      <c r="E129" s="91" t="s">
        <v>114</v>
      </c>
      <c r="F129" s="90">
        <v>1.5</v>
      </c>
      <c r="G129" s="92">
        <f>'ANEXO 4'!J937</f>
        <v>24.74</v>
      </c>
      <c r="H129" s="94">
        <f t="shared" si="18"/>
        <v>30.48</v>
      </c>
      <c r="I129" s="92">
        <f>TRUNC(F129 * H129, 2)</f>
        <v>45.72</v>
      </c>
      <c r="J129" s="93">
        <v>45.72</v>
      </c>
      <c r="K129" s="93">
        <f t="shared" si="24"/>
        <v>0</v>
      </c>
      <c r="L129" s="93">
        <f t="shared" si="21"/>
        <v>37.11</v>
      </c>
    </row>
    <row r="130" spans="1:12" s="83" customFormat="1" ht="31.5" customHeight="1" x14ac:dyDescent="0.2">
      <c r="A130" s="89" t="s">
        <v>313</v>
      </c>
      <c r="B130" s="90" t="s">
        <v>314</v>
      </c>
      <c r="C130" s="89" t="s">
        <v>21</v>
      </c>
      <c r="D130" s="89" t="s">
        <v>315</v>
      </c>
      <c r="E130" s="91" t="s">
        <v>23</v>
      </c>
      <c r="F130" s="90">
        <v>54</v>
      </c>
      <c r="G130" s="92">
        <f>'ANEXO 4'!J944</f>
        <v>6.92</v>
      </c>
      <c r="H130" s="94">
        <f t="shared" si="18"/>
        <v>8.52</v>
      </c>
      <c r="I130" s="92">
        <f>TRUNC(F130 * H130, 2)</f>
        <v>460.08</v>
      </c>
      <c r="J130" s="93">
        <v>460.08</v>
      </c>
      <c r="K130" s="93">
        <f t="shared" si="24"/>
        <v>0</v>
      </c>
      <c r="L130" s="93">
        <f t="shared" si="21"/>
        <v>373.68</v>
      </c>
    </row>
    <row r="131" spans="1:12" s="83" customFormat="1" x14ac:dyDescent="0.2">
      <c r="A131" s="95"/>
      <c r="B131" s="95"/>
      <c r="C131" s="95"/>
      <c r="D131" s="95"/>
      <c r="E131" s="96"/>
      <c r="F131" s="95"/>
      <c r="G131" s="95"/>
      <c r="H131" s="95"/>
      <c r="I131" s="95"/>
      <c r="J131" s="97"/>
      <c r="K131" s="97"/>
      <c r="L131" s="93">
        <f>SUM(L6:L130)</f>
        <v>2166911.149999999</v>
      </c>
    </row>
    <row r="132" spans="1:12" s="83" customFormat="1" x14ac:dyDescent="0.2">
      <c r="A132" s="205"/>
      <c r="B132" s="205"/>
      <c r="C132" s="205"/>
      <c r="D132" s="98"/>
      <c r="E132" s="206" t="s">
        <v>316</v>
      </c>
      <c r="F132" s="205"/>
      <c r="G132" s="207">
        <f>L131</f>
        <v>2166911.149999999</v>
      </c>
      <c r="H132" s="208"/>
      <c r="I132" s="208"/>
      <c r="J132" s="99"/>
      <c r="K132" s="99"/>
      <c r="L132" s="99"/>
    </row>
    <row r="133" spans="1:12" s="83" customFormat="1" x14ac:dyDescent="0.2">
      <c r="A133" s="205"/>
      <c r="B133" s="205"/>
      <c r="C133" s="205"/>
      <c r="D133" s="98"/>
      <c r="E133" s="206" t="s">
        <v>317</v>
      </c>
      <c r="F133" s="205"/>
      <c r="G133" s="213">
        <f>G134-G132</f>
        <v>70249.170000001788</v>
      </c>
      <c r="H133" s="205"/>
      <c r="I133" s="205"/>
      <c r="J133" s="99"/>
      <c r="K133" s="99"/>
      <c r="L133" s="99"/>
    </row>
    <row r="134" spans="1:12" s="83" customFormat="1" x14ac:dyDescent="0.2">
      <c r="A134" s="205"/>
      <c r="B134" s="205"/>
      <c r="C134" s="205"/>
      <c r="D134" s="98"/>
      <c r="E134" s="206" t="s">
        <v>318</v>
      </c>
      <c r="F134" s="205"/>
      <c r="G134" s="207">
        <f>(SUM(I5:I130)-(I115+I110+I99+I96+I70))/2</f>
        <v>2237160.3200000008</v>
      </c>
      <c r="H134" s="208"/>
      <c r="I134" s="208"/>
      <c r="J134" s="100"/>
      <c r="K134" s="100"/>
      <c r="L134" s="100">
        <f>G134-L131</f>
        <v>70249.170000001788</v>
      </c>
    </row>
    <row r="135" spans="1:12" ht="60" customHeight="1" x14ac:dyDescent="0.2">
      <c r="A135" s="3"/>
      <c r="B135" s="3"/>
      <c r="C135" s="3"/>
      <c r="D135" s="3"/>
      <c r="E135" s="77"/>
      <c r="F135" s="3"/>
      <c r="G135" s="3"/>
      <c r="H135" s="3"/>
      <c r="I135" s="3"/>
      <c r="J135" s="58"/>
    </row>
    <row r="136" spans="1:12" ht="69.95" customHeight="1" x14ac:dyDescent="0.2">
      <c r="A136" s="210" t="s">
        <v>319</v>
      </c>
      <c r="B136" s="211"/>
      <c r="C136" s="211"/>
      <c r="D136" s="211"/>
      <c r="E136" s="211"/>
      <c r="F136" s="211"/>
      <c r="G136" s="211"/>
      <c r="H136" s="211"/>
      <c r="I136" s="211"/>
    </row>
    <row r="137" spans="1:12" x14ac:dyDescent="0.2">
      <c r="J137" s="59"/>
    </row>
  </sheetData>
  <mergeCells count="18">
    <mergeCell ref="A136:I136"/>
    <mergeCell ref="A3:I3"/>
    <mergeCell ref="A132:C132"/>
    <mergeCell ref="E132:F132"/>
    <mergeCell ref="G132:I132"/>
    <mergeCell ref="A133:C133"/>
    <mergeCell ref="E133:F133"/>
    <mergeCell ref="G133:I133"/>
    <mergeCell ref="G2:H2"/>
    <mergeCell ref="I2"/>
    <mergeCell ref="J1:L3"/>
    <mergeCell ref="A134:C134"/>
    <mergeCell ref="E134:F134"/>
    <mergeCell ref="G134:I134"/>
    <mergeCell ref="E1:F1"/>
    <mergeCell ref="G1:H1"/>
    <mergeCell ref="I1"/>
    <mergeCell ref="E2:F2"/>
  </mergeCells>
  <pageMargins left="0.51181102362204722" right="0.51181102362204722" top="0.98425196850393704" bottom="0.98425196850393704" header="0.51181102362204722" footer="0.51181102362204722"/>
  <pageSetup paperSize="9" scale="89" fitToHeight="0" orientation="landscape" r:id="rId1"/>
  <headerFooter>
    <oddHeader>&amp;L &amp;CJustiça Federal de 1º Grau
Seção Judiciária do Espírito Santo &amp;R</oddHeader>
    <oddFooter>&amp;L &amp;C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Normal="100" zoomScaleSheetLayoutView="100" workbookViewId="0">
      <selection activeCell="H15" sqref="H15"/>
    </sheetView>
  </sheetViews>
  <sheetFormatPr defaultRowHeight="12.75" x14ac:dyDescent="0.2"/>
  <cols>
    <col min="1" max="1" width="41.75" style="4" customWidth="1"/>
    <col min="2" max="3" width="8.5" style="4" customWidth="1"/>
    <col min="4" max="4" width="9.5" style="4" customWidth="1"/>
    <col min="5" max="5" width="8.5" style="4" customWidth="1"/>
    <col min="6" max="6" width="28.875" style="4" customWidth="1"/>
    <col min="7" max="9" width="8.5" style="4" customWidth="1"/>
    <col min="10" max="10" width="10.75" style="4" hidden="1" customWidth="1"/>
    <col min="11" max="11" width="19.25" style="4" customWidth="1"/>
    <col min="12" max="12" width="0.25" style="4" customWidth="1"/>
    <col min="13" max="256" width="9" style="4"/>
    <col min="257" max="257" width="32.75" style="4" customWidth="1"/>
    <col min="258" max="261" width="8.5" style="4" customWidth="1"/>
    <col min="262" max="262" width="23.75" style="4" customWidth="1"/>
    <col min="263" max="265" width="8.5" style="4" customWidth="1"/>
    <col min="266" max="512" width="9" style="4"/>
    <col min="513" max="513" width="32.75" style="4" customWidth="1"/>
    <col min="514" max="517" width="8.5" style="4" customWidth="1"/>
    <col min="518" max="518" width="23.75" style="4" customWidth="1"/>
    <col min="519" max="521" width="8.5" style="4" customWidth="1"/>
    <col min="522" max="768" width="9" style="4"/>
    <col min="769" max="769" width="32.75" style="4" customWidth="1"/>
    <col min="770" max="773" width="8.5" style="4" customWidth="1"/>
    <col min="774" max="774" width="23.75" style="4" customWidth="1"/>
    <col min="775" max="777" width="8.5" style="4" customWidth="1"/>
    <col min="778" max="1024" width="9" style="4"/>
    <col min="1025" max="1025" width="32.75" style="4" customWidth="1"/>
    <col min="1026" max="1029" width="8.5" style="4" customWidth="1"/>
    <col min="1030" max="1030" width="23.75" style="4" customWidth="1"/>
    <col min="1031" max="1033" width="8.5" style="4" customWidth="1"/>
    <col min="1034" max="1280" width="9" style="4"/>
    <col min="1281" max="1281" width="32.75" style="4" customWidth="1"/>
    <col min="1282" max="1285" width="8.5" style="4" customWidth="1"/>
    <col min="1286" max="1286" width="23.75" style="4" customWidth="1"/>
    <col min="1287" max="1289" width="8.5" style="4" customWidth="1"/>
    <col min="1290" max="1536" width="9" style="4"/>
    <col min="1537" max="1537" width="32.75" style="4" customWidth="1"/>
    <col min="1538" max="1541" width="8.5" style="4" customWidth="1"/>
    <col min="1542" max="1542" width="23.75" style="4" customWidth="1"/>
    <col min="1543" max="1545" width="8.5" style="4" customWidth="1"/>
    <col min="1546" max="1792" width="9" style="4"/>
    <col min="1793" max="1793" width="32.75" style="4" customWidth="1"/>
    <col min="1794" max="1797" width="8.5" style="4" customWidth="1"/>
    <col min="1798" max="1798" width="23.75" style="4" customWidth="1"/>
    <col min="1799" max="1801" width="8.5" style="4" customWidth="1"/>
    <col min="1802" max="2048" width="9" style="4"/>
    <col min="2049" max="2049" width="32.75" style="4" customWidth="1"/>
    <col min="2050" max="2053" width="8.5" style="4" customWidth="1"/>
    <col min="2054" max="2054" width="23.75" style="4" customWidth="1"/>
    <col min="2055" max="2057" width="8.5" style="4" customWidth="1"/>
    <col min="2058" max="2304" width="9" style="4"/>
    <col min="2305" max="2305" width="32.75" style="4" customWidth="1"/>
    <col min="2306" max="2309" width="8.5" style="4" customWidth="1"/>
    <col min="2310" max="2310" width="23.75" style="4" customWidth="1"/>
    <col min="2311" max="2313" width="8.5" style="4" customWidth="1"/>
    <col min="2314" max="2560" width="9" style="4"/>
    <col min="2561" max="2561" width="32.75" style="4" customWidth="1"/>
    <col min="2562" max="2565" width="8.5" style="4" customWidth="1"/>
    <col min="2566" max="2566" width="23.75" style="4" customWidth="1"/>
    <col min="2567" max="2569" width="8.5" style="4" customWidth="1"/>
    <col min="2570" max="2816" width="9" style="4"/>
    <col min="2817" max="2817" width="32.75" style="4" customWidth="1"/>
    <col min="2818" max="2821" width="8.5" style="4" customWidth="1"/>
    <col min="2822" max="2822" width="23.75" style="4" customWidth="1"/>
    <col min="2823" max="2825" width="8.5" style="4" customWidth="1"/>
    <col min="2826" max="3072" width="9" style="4"/>
    <col min="3073" max="3073" width="32.75" style="4" customWidth="1"/>
    <col min="3074" max="3077" width="8.5" style="4" customWidth="1"/>
    <col min="3078" max="3078" width="23.75" style="4" customWidth="1"/>
    <col min="3079" max="3081" width="8.5" style="4" customWidth="1"/>
    <col min="3082" max="3328" width="9" style="4"/>
    <col min="3329" max="3329" width="32.75" style="4" customWidth="1"/>
    <col min="3330" max="3333" width="8.5" style="4" customWidth="1"/>
    <col min="3334" max="3334" width="23.75" style="4" customWidth="1"/>
    <col min="3335" max="3337" width="8.5" style="4" customWidth="1"/>
    <col min="3338" max="3584" width="9" style="4"/>
    <col min="3585" max="3585" width="32.75" style="4" customWidth="1"/>
    <col min="3586" max="3589" width="8.5" style="4" customWidth="1"/>
    <col min="3590" max="3590" width="23.75" style="4" customWidth="1"/>
    <col min="3591" max="3593" width="8.5" style="4" customWidth="1"/>
    <col min="3594" max="3840" width="9" style="4"/>
    <col min="3841" max="3841" width="32.75" style="4" customWidth="1"/>
    <col min="3842" max="3845" width="8.5" style="4" customWidth="1"/>
    <col min="3846" max="3846" width="23.75" style="4" customWidth="1"/>
    <col min="3847" max="3849" width="8.5" style="4" customWidth="1"/>
    <col min="3850" max="4096" width="9" style="4"/>
    <col min="4097" max="4097" width="32.75" style="4" customWidth="1"/>
    <col min="4098" max="4101" width="8.5" style="4" customWidth="1"/>
    <col min="4102" max="4102" width="23.75" style="4" customWidth="1"/>
    <col min="4103" max="4105" width="8.5" style="4" customWidth="1"/>
    <col min="4106" max="4352" width="9" style="4"/>
    <col min="4353" max="4353" width="32.75" style="4" customWidth="1"/>
    <col min="4354" max="4357" width="8.5" style="4" customWidth="1"/>
    <col min="4358" max="4358" width="23.75" style="4" customWidth="1"/>
    <col min="4359" max="4361" width="8.5" style="4" customWidth="1"/>
    <col min="4362" max="4608" width="9" style="4"/>
    <col min="4609" max="4609" width="32.75" style="4" customWidth="1"/>
    <col min="4610" max="4613" width="8.5" style="4" customWidth="1"/>
    <col min="4614" max="4614" width="23.75" style="4" customWidth="1"/>
    <col min="4615" max="4617" width="8.5" style="4" customWidth="1"/>
    <col min="4618" max="4864" width="9" style="4"/>
    <col min="4865" max="4865" width="32.75" style="4" customWidth="1"/>
    <col min="4866" max="4869" width="8.5" style="4" customWidth="1"/>
    <col min="4870" max="4870" width="23.75" style="4" customWidth="1"/>
    <col min="4871" max="4873" width="8.5" style="4" customWidth="1"/>
    <col min="4874" max="5120" width="9" style="4"/>
    <col min="5121" max="5121" width="32.75" style="4" customWidth="1"/>
    <col min="5122" max="5125" width="8.5" style="4" customWidth="1"/>
    <col min="5126" max="5126" width="23.75" style="4" customWidth="1"/>
    <col min="5127" max="5129" width="8.5" style="4" customWidth="1"/>
    <col min="5130" max="5376" width="9" style="4"/>
    <col min="5377" max="5377" width="32.75" style="4" customWidth="1"/>
    <col min="5378" max="5381" width="8.5" style="4" customWidth="1"/>
    <col min="5382" max="5382" width="23.75" style="4" customWidth="1"/>
    <col min="5383" max="5385" width="8.5" style="4" customWidth="1"/>
    <col min="5386" max="5632" width="9" style="4"/>
    <col min="5633" max="5633" width="32.75" style="4" customWidth="1"/>
    <col min="5634" max="5637" width="8.5" style="4" customWidth="1"/>
    <col min="5638" max="5638" width="23.75" style="4" customWidth="1"/>
    <col min="5639" max="5641" width="8.5" style="4" customWidth="1"/>
    <col min="5642" max="5888" width="9" style="4"/>
    <col min="5889" max="5889" width="32.75" style="4" customWidth="1"/>
    <col min="5890" max="5893" width="8.5" style="4" customWidth="1"/>
    <col min="5894" max="5894" width="23.75" style="4" customWidth="1"/>
    <col min="5895" max="5897" width="8.5" style="4" customWidth="1"/>
    <col min="5898" max="6144" width="9" style="4"/>
    <col min="6145" max="6145" width="32.75" style="4" customWidth="1"/>
    <col min="6146" max="6149" width="8.5" style="4" customWidth="1"/>
    <col min="6150" max="6150" width="23.75" style="4" customWidth="1"/>
    <col min="6151" max="6153" width="8.5" style="4" customWidth="1"/>
    <col min="6154" max="6400" width="9" style="4"/>
    <col min="6401" max="6401" width="32.75" style="4" customWidth="1"/>
    <col min="6402" max="6405" width="8.5" style="4" customWidth="1"/>
    <col min="6406" max="6406" width="23.75" style="4" customWidth="1"/>
    <col min="6407" max="6409" width="8.5" style="4" customWidth="1"/>
    <col min="6410" max="6656" width="9" style="4"/>
    <col min="6657" max="6657" width="32.75" style="4" customWidth="1"/>
    <col min="6658" max="6661" width="8.5" style="4" customWidth="1"/>
    <col min="6662" max="6662" width="23.75" style="4" customWidth="1"/>
    <col min="6663" max="6665" width="8.5" style="4" customWidth="1"/>
    <col min="6666" max="6912" width="9" style="4"/>
    <col min="6913" max="6913" width="32.75" style="4" customWidth="1"/>
    <col min="6914" max="6917" width="8.5" style="4" customWidth="1"/>
    <col min="6918" max="6918" width="23.75" style="4" customWidth="1"/>
    <col min="6919" max="6921" width="8.5" style="4" customWidth="1"/>
    <col min="6922" max="7168" width="9" style="4"/>
    <col min="7169" max="7169" width="32.75" style="4" customWidth="1"/>
    <col min="7170" max="7173" width="8.5" style="4" customWidth="1"/>
    <col min="7174" max="7174" width="23.75" style="4" customWidth="1"/>
    <col min="7175" max="7177" width="8.5" style="4" customWidth="1"/>
    <col min="7178" max="7424" width="9" style="4"/>
    <col min="7425" max="7425" width="32.75" style="4" customWidth="1"/>
    <col min="7426" max="7429" width="8.5" style="4" customWidth="1"/>
    <col min="7430" max="7430" width="23.75" style="4" customWidth="1"/>
    <col min="7431" max="7433" width="8.5" style="4" customWidth="1"/>
    <col min="7434" max="7680" width="9" style="4"/>
    <col min="7681" max="7681" width="32.75" style="4" customWidth="1"/>
    <col min="7682" max="7685" width="8.5" style="4" customWidth="1"/>
    <col min="7686" max="7686" width="23.75" style="4" customWidth="1"/>
    <col min="7687" max="7689" width="8.5" style="4" customWidth="1"/>
    <col min="7690" max="7936" width="9" style="4"/>
    <col min="7937" max="7937" width="32.75" style="4" customWidth="1"/>
    <col min="7938" max="7941" width="8.5" style="4" customWidth="1"/>
    <col min="7942" max="7942" width="23.75" style="4" customWidth="1"/>
    <col min="7943" max="7945" width="8.5" style="4" customWidth="1"/>
    <col min="7946" max="8192" width="9" style="4"/>
    <col min="8193" max="8193" width="32.75" style="4" customWidth="1"/>
    <col min="8194" max="8197" width="8.5" style="4" customWidth="1"/>
    <col min="8198" max="8198" width="23.75" style="4" customWidth="1"/>
    <col min="8199" max="8201" width="8.5" style="4" customWidth="1"/>
    <col min="8202" max="8448" width="9" style="4"/>
    <col min="8449" max="8449" width="32.75" style="4" customWidth="1"/>
    <col min="8450" max="8453" width="8.5" style="4" customWidth="1"/>
    <col min="8454" max="8454" width="23.75" style="4" customWidth="1"/>
    <col min="8455" max="8457" width="8.5" style="4" customWidth="1"/>
    <col min="8458" max="8704" width="9" style="4"/>
    <col min="8705" max="8705" width="32.75" style="4" customWidth="1"/>
    <col min="8706" max="8709" width="8.5" style="4" customWidth="1"/>
    <col min="8710" max="8710" width="23.75" style="4" customWidth="1"/>
    <col min="8711" max="8713" width="8.5" style="4" customWidth="1"/>
    <col min="8714" max="8960" width="9" style="4"/>
    <col min="8961" max="8961" width="32.75" style="4" customWidth="1"/>
    <col min="8962" max="8965" width="8.5" style="4" customWidth="1"/>
    <col min="8966" max="8966" width="23.75" style="4" customWidth="1"/>
    <col min="8967" max="8969" width="8.5" style="4" customWidth="1"/>
    <col min="8970" max="9216" width="9" style="4"/>
    <col min="9217" max="9217" width="32.75" style="4" customWidth="1"/>
    <col min="9218" max="9221" width="8.5" style="4" customWidth="1"/>
    <col min="9222" max="9222" width="23.75" style="4" customWidth="1"/>
    <col min="9223" max="9225" width="8.5" style="4" customWidth="1"/>
    <col min="9226" max="9472" width="9" style="4"/>
    <col min="9473" max="9473" width="32.75" style="4" customWidth="1"/>
    <col min="9474" max="9477" width="8.5" style="4" customWidth="1"/>
    <col min="9478" max="9478" width="23.75" style="4" customWidth="1"/>
    <col min="9479" max="9481" width="8.5" style="4" customWidth="1"/>
    <col min="9482" max="9728" width="9" style="4"/>
    <col min="9729" max="9729" width="32.75" style="4" customWidth="1"/>
    <col min="9730" max="9733" width="8.5" style="4" customWidth="1"/>
    <col min="9734" max="9734" width="23.75" style="4" customWidth="1"/>
    <col min="9735" max="9737" width="8.5" style="4" customWidth="1"/>
    <col min="9738" max="9984" width="9" style="4"/>
    <col min="9985" max="9985" width="32.75" style="4" customWidth="1"/>
    <col min="9986" max="9989" width="8.5" style="4" customWidth="1"/>
    <col min="9990" max="9990" width="23.75" style="4" customWidth="1"/>
    <col min="9991" max="9993" width="8.5" style="4" customWidth="1"/>
    <col min="9994" max="10240" width="9" style="4"/>
    <col min="10241" max="10241" width="32.75" style="4" customWidth="1"/>
    <col min="10242" max="10245" width="8.5" style="4" customWidth="1"/>
    <col min="10246" max="10246" width="23.75" style="4" customWidth="1"/>
    <col min="10247" max="10249" width="8.5" style="4" customWidth="1"/>
    <col min="10250" max="10496" width="9" style="4"/>
    <col min="10497" max="10497" width="32.75" style="4" customWidth="1"/>
    <col min="10498" max="10501" width="8.5" style="4" customWidth="1"/>
    <col min="10502" max="10502" width="23.75" style="4" customWidth="1"/>
    <col min="10503" max="10505" width="8.5" style="4" customWidth="1"/>
    <col min="10506" max="10752" width="9" style="4"/>
    <col min="10753" max="10753" width="32.75" style="4" customWidth="1"/>
    <col min="10754" max="10757" width="8.5" style="4" customWidth="1"/>
    <col min="10758" max="10758" width="23.75" style="4" customWidth="1"/>
    <col min="10759" max="10761" width="8.5" style="4" customWidth="1"/>
    <col min="10762" max="11008" width="9" style="4"/>
    <col min="11009" max="11009" width="32.75" style="4" customWidth="1"/>
    <col min="11010" max="11013" width="8.5" style="4" customWidth="1"/>
    <col min="11014" max="11014" width="23.75" style="4" customWidth="1"/>
    <col min="11015" max="11017" width="8.5" style="4" customWidth="1"/>
    <col min="11018" max="11264" width="9" style="4"/>
    <col min="11265" max="11265" width="32.75" style="4" customWidth="1"/>
    <col min="11266" max="11269" width="8.5" style="4" customWidth="1"/>
    <col min="11270" max="11270" width="23.75" style="4" customWidth="1"/>
    <col min="11271" max="11273" width="8.5" style="4" customWidth="1"/>
    <col min="11274" max="11520" width="9" style="4"/>
    <col min="11521" max="11521" width="32.75" style="4" customWidth="1"/>
    <col min="11522" max="11525" width="8.5" style="4" customWidth="1"/>
    <col min="11526" max="11526" width="23.75" style="4" customWidth="1"/>
    <col min="11527" max="11529" width="8.5" style="4" customWidth="1"/>
    <col min="11530" max="11776" width="9" style="4"/>
    <col min="11777" max="11777" width="32.75" style="4" customWidth="1"/>
    <col min="11778" max="11781" width="8.5" style="4" customWidth="1"/>
    <col min="11782" max="11782" width="23.75" style="4" customWidth="1"/>
    <col min="11783" max="11785" width="8.5" style="4" customWidth="1"/>
    <col min="11786" max="12032" width="9" style="4"/>
    <col min="12033" max="12033" width="32.75" style="4" customWidth="1"/>
    <col min="12034" max="12037" width="8.5" style="4" customWidth="1"/>
    <col min="12038" max="12038" width="23.75" style="4" customWidth="1"/>
    <col min="12039" max="12041" width="8.5" style="4" customWidth="1"/>
    <col min="12042" max="12288" width="9" style="4"/>
    <col min="12289" max="12289" width="32.75" style="4" customWidth="1"/>
    <col min="12290" max="12293" width="8.5" style="4" customWidth="1"/>
    <col min="12294" max="12294" width="23.75" style="4" customWidth="1"/>
    <col min="12295" max="12297" width="8.5" style="4" customWidth="1"/>
    <col min="12298" max="12544" width="9" style="4"/>
    <col min="12545" max="12545" width="32.75" style="4" customWidth="1"/>
    <col min="12546" max="12549" width="8.5" style="4" customWidth="1"/>
    <col min="12550" max="12550" width="23.75" style="4" customWidth="1"/>
    <col min="12551" max="12553" width="8.5" style="4" customWidth="1"/>
    <col min="12554" max="12800" width="9" style="4"/>
    <col min="12801" max="12801" width="32.75" style="4" customWidth="1"/>
    <col min="12802" max="12805" width="8.5" style="4" customWidth="1"/>
    <col min="12806" max="12806" width="23.75" style="4" customWidth="1"/>
    <col min="12807" max="12809" width="8.5" style="4" customWidth="1"/>
    <col min="12810" max="13056" width="9" style="4"/>
    <col min="13057" max="13057" width="32.75" style="4" customWidth="1"/>
    <col min="13058" max="13061" width="8.5" style="4" customWidth="1"/>
    <col min="13062" max="13062" width="23.75" style="4" customWidth="1"/>
    <col min="13063" max="13065" width="8.5" style="4" customWidth="1"/>
    <col min="13066" max="13312" width="9" style="4"/>
    <col min="13313" max="13313" width="32.75" style="4" customWidth="1"/>
    <col min="13314" max="13317" width="8.5" style="4" customWidth="1"/>
    <col min="13318" max="13318" width="23.75" style="4" customWidth="1"/>
    <col min="13319" max="13321" width="8.5" style="4" customWidth="1"/>
    <col min="13322" max="13568" width="9" style="4"/>
    <col min="13569" max="13569" width="32.75" style="4" customWidth="1"/>
    <col min="13570" max="13573" width="8.5" style="4" customWidth="1"/>
    <col min="13574" max="13574" width="23.75" style="4" customWidth="1"/>
    <col min="13575" max="13577" width="8.5" style="4" customWidth="1"/>
    <col min="13578" max="13824" width="9" style="4"/>
    <col min="13825" max="13825" width="32.75" style="4" customWidth="1"/>
    <col min="13826" max="13829" width="8.5" style="4" customWidth="1"/>
    <col min="13830" max="13830" width="23.75" style="4" customWidth="1"/>
    <col min="13831" max="13833" width="8.5" style="4" customWidth="1"/>
    <col min="13834" max="14080" width="9" style="4"/>
    <col min="14081" max="14081" width="32.75" style="4" customWidth="1"/>
    <col min="14082" max="14085" width="8.5" style="4" customWidth="1"/>
    <col min="14086" max="14086" width="23.75" style="4" customWidth="1"/>
    <col min="14087" max="14089" width="8.5" style="4" customWidth="1"/>
    <col min="14090" max="14336" width="9" style="4"/>
    <col min="14337" max="14337" width="32.75" style="4" customWidth="1"/>
    <col min="14338" max="14341" width="8.5" style="4" customWidth="1"/>
    <col min="14342" max="14342" width="23.75" style="4" customWidth="1"/>
    <col min="14343" max="14345" width="8.5" style="4" customWidth="1"/>
    <col min="14346" max="14592" width="9" style="4"/>
    <col min="14593" max="14593" width="32.75" style="4" customWidth="1"/>
    <col min="14594" max="14597" width="8.5" style="4" customWidth="1"/>
    <col min="14598" max="14598" width="23.75" style="4" customWidth="1"/>
    <col min="14599" max="14601" width="8.5" style="4" customWidth="1"/>
    <col min="14602" max="14848" width="9" style="4"/>
    <col min="14849" max="14849" width="32.75" style="4" customWidth="1"/>
    <col min="14850" max="14853" width="8.5" style="4" customWidth="1"/>
    <col min="14854" max="14854" width="23.75" style="4" customWidth="1"/>
    <col min="14855" max="14857" width="8.5" style="4" customWidth="1"/>
    <col min="14858" max="15104" width="9" style="4"/>
    <col min="15105" max="15105" width="32.75" style="4" customWidth="1"/>
    <col min="15106" max="15109" width="8.5" style="4" customWidth="1"/>
    <col min="15110" max="15110" width="23.75" style="4" customWidth="1"/>
    <col min="15111" max="15113" width="8.5" style="4" customWidth="1"/>
    <col min="15114" max="15360" width="9" style="4"/>
    <col min="15361" max="15361" width="32.75" style="4" customWidth="1"/>
    <col min="15362" max="15365" width="8.5" style="4" customWidth="1"/>
    <col min="15366" max="15366" width="23.75" style="4" customWidth="1"/>
    <col min="15367" max="15369" width="8.5" style="4" customWidth="1"/>
    <col min="15370" max="15616" width="9" style="4"/>
    <col min="15617" max="15617" width="32.75" style="4" customWidth="1"/>
    <col min="15618" max="15621" width="8.5" style="4" customWidth="1"/>
    <col min="15622" max="15622" width="23.75" style="4" customWidth="1"/>
    <col min="15623" max="15625" width="8.5" style="4" customWidth="1"/>
    <col min="15626" max="15872" width="9" style="4"/>
    <col min="15873" max="15873" width="32.75" style="4" customWidth="1"/>
    <col min="15874" max="15877" width="8.5" style="4" customWidth="1"/>
    <col min="15878" max="15878" width="23.75" style="4" customWidth="1"/>
    <col min="15879" max="15881" width="8.5" style="4" customWidth="1"/>
    <col min="15882" max="16128" width="9" style="4"/>
    <col min="16129" max="16129" width="32.75" style="4" customWidth="1"/>
    <col min="16130" max="16133" width="8.5" style="4" customWidth="1"/>
    <col min="16134" max="16134" width="23.75" style="4" customWidth="1"/>
    <col min="16135" max="16137" width="8.5" style="4" customWidth="1"/>
    <col min="16138" max="16384" width="9" style="4"/>
  </cols>
  <sheetData>
    <row r="1" spans="1:20" ht="96.75" customHeight="1" x14ac:dyDescent="0.2">
      <c r="A1" s="201"/>
      <c r="B1" s="241" t="s">
        <v>321</v>
      </c>
      <c r="C1" s="242"/>
      <c r="D1" s="242"/>
      <c r="E1" s="242"/>
      <c r="F1" s="242"/>
      <c r="G1" s="242"/>
      <c r="H1" s="242"/>
      <c r="I1" s="242"/>
    </row>
    <row r="2" spans="1:20" ht="38.25" customHeight="1" x14ac:dyDescent="0.2">
      <c r="A2" s="243" t="s">
        <v>322</v>
      </c>
      <c r="B2" s="243"/>
      <c r="C2" s="243"/>
      <c r="D2" s="243"/>
      <c r="E2" s="243"/>
      <c r="F2" s="243"/>
      <c r="G2" s="243"/>
      <c r="H2" s="243"/>
      <c r="I2" s="243"/>
    </row>
    <row r="3" spans="1:20" ht="21" customHeight="1" x14ac:dyDescent="0.2">
      <c r="A3" s="244"/>
      <c r="B3" s="244"/>
      <c r="C3" s="244"/>
      <c r="D3" s="244"/>
      <c r="E3" s="244"/>
      <c r="F3" s="244"/>
      <c r="G3" s="244"/>
      <c r="H3" s="244"/>
      <c r="I3" s="244"/>
    </row>
    <row r="4" spans="1:20" ht="15.75" customHeight="1" x14ac:dyDescent="0.2">
      <c r="A4" s="5" t="s">
        <v>323</v>
      </c>
      <c r="B4" s="245" t="s">
        <v>323</v>
      </c>
      <c r="C4" s="246"/>
      <c r="D4" s="246"/>
      <c r="E4" s="246"/>
      <c r="F4" s="247" t="s">
        <v>324</v>
      </c>
      <c r="G4" s="248"/>
      <c r="H4" s="248"/>
      <c r="I4" s="249"/>
      <c r="K4" s="6"/>
    </row>
    <row r="5" spans="1:20" s="8" customFormat="1" ht="25.5" customHeight="1" x14ac:dyDescent="0.2">
      <c r="A5" s="7" t="s">
        <v>325</v>
      </c>
      <c r="B5" s="247" t="s">
        <v>326</v>
      </c>
      <c r="C5" s="248"/>
      <c r="D5" s="248"/>
      <c r="E5" s="248"/>
      <c r="F5" s="247" t="s">
        <v>327</v>
      </c>
      <c r="G5" s="248"/>
      <c r="H5" s="248"/>
      <c r="I5" s="249"/>
    </row>
    <row r="6" spans="1:20" x14ac:dyDescent="0.2">
      <c r="A6" s="7" t="s">
        <v>328</v>
      </c>
      <c r="B6" s="247" t="s">
        <v>329</v>
      </c>
      <c r="C6" s="248"/>
      <c r="D6" s="248"/>
      <c r="E6" s="248"/>
      <c r="F6" s="247" t="s">
        <v>330</v>
      </c>
      <c r="G6" s="248"/>
      <c r="H6" s="248"/>
      <c r="I6" s="249"/>
    </row>
    <row r="7" spans="1:20" ht="25.5" x14ac:dyDescent="0.2">
      <c r="A7" s="7" t="s">
        <v>331</v>
      </c>
      <c r="B7" s="247" t="s">
        <v>332</v>
      </c>
      <c r="C7" s="248"/>
      <c r="D7" s="248"/>
      <c r="E7" s="248"/>
      <c r="F7" s="247" t="s">
        <v>333</v>
      </c>
      <c r="G7" s="248"/>
      <c r="H7" s="248"/>
      <c r="I7" s="249"/>
    </row>
    <row r="8" spans="1:20" s="9" customFormat="1" ht="25.5" customHeight="1" x14ac:dyDescent="0.2">
      <c r="A8" s="250" t="s">
        <v>334</v>
      </c>
      <c r="B8" s="251"/>
      <c r="C8" s="251"/>
      <c r="D8" s="251"/>
      <c r="E8" s="251"/>
      <c r="F8" s="251"/>
      <c r="G8" s="251"/>
      <c r="H8" s="251"/>
      <c r="I8" s="252"/>
      <c r="K8" s="10"/>
    </row>
    <row r="9" spans="1:20" s="11" customFormat="1" ht="21" customHeight="1" x14ac:dyDescent="0.2">
      <c r="A9" s="240"/>
      <c r="B9" s="240"/>
      <c r="C9" s="240"/>
      <c r="D9" s="240"/>
      <c r="E9" s="240"/>
      <c r="F9" s="240"/>
      <c r="G9" s="240"/>
      <c r="H9" s="240"/>
      <c r="I9" s="240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2.75" customHeight="1" x14ac:dyDescent="0.2">
      <c r="A10" s="225" t="s">
        <v>335</v>
      </c>
      <c r="B10" s="225"/>
      <c r="C10" s="225"/>
      <c r="D10" s="225"/>
      <c r="E10" s="225"/>
      <c r="F10" s="225"/>
      <c r="G10" s="225"/>
      <c r="H10" s="225"/>
      <c r="I10" s="225"/>
    </row>
    <row r="11" spans="1:20" ht="12.75" customHeight="1" x14ac:dyDescent="0.2">
      <c r="A11" s="225"/>
      <c r="B11" s="225"/>
      <c r="C11" s="225"/>
      <c r="D11" s="225"/>
      <c r="E11" s="225"/>
      <c r="F11" s="225"/>
      <c r="G11" s="225"/>
      <c r="H11" s="225"/>
      <c r="I11" s="225"/>
    </row>
    <row r="12" spans="1:20" s="11" customFormat="1" ht="21" customHeight="1" x14ac:dyDescent="0.2">
      <c r="A12" s="238"/>
      <c r="B12" s="238"/>
      <c r="C12" s="238"/>
      <c r="D12" s="238"/>
      <c r="E12" s="238"/>
      <c r="F12" s="238"/>
      <c r="G12" s="238"/>
      <c r="H12" s="238"/>
      <c r="I12" s="238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s="13" customFormat="1" ht="18" customHeight="1" x14ac:dyDescent="0.25">
      <c r="A13" s="12" t="s">
        <v>336</v>
      </c>
      <c r="B13" s="239" t="s">
        <v>337</v>
      </c>
      <c r="C13" s="239"/>
      <c r="D13" s="239" t="s">
        <v>338</v>
      </c>
      <c r="E13" s="239"/>
      <c r="F13" s="239" t="s">
        <v>339</v>
      </c>
      <c r="G13" s="239"/>
      <c r="H13" s="239" t="s">
        <v>340</v>
      </c>
      <c r="I13" s="239"/>
    </row>
    <row r="14" spans="1:20" ht="15.75" customHeight="1" x14ac:dyDescent="0.2">
      <c r="A14" s="14" t="s">
        <v>341</v>
      </c>
      <c r="B14" s="15" t="s">
        <v>342</v>
      </c>
      <c r="C14" s="15" t="s">
        <v>343</v>
      </c>
      <c r="D14" s="15" t="s">
        <v>342</v>
      </c>
      <c r="E14" s="15" t="s">
        <v>343</v>
      </c>
      <c r="F14" s="15" t="s">
        <v>342</v>
      </c>
      <c r="G14" s="15" t="s">
        <v>343</v>
      </c>
      <c r="H14" s="15" t="s">
        <v>342</v>
      </c>
      <c r="I14" s="15" t="s">
        <v>343</v>
      </c>
    </row>
    <row r="15" spans="1:20" ht="15" customHeight="1" x14ac:dyDescent="0.2">
      <c r="A15" s="16" t="s">
        <v>344</v>
      </c>
      <c r="B15" s="17">
        <v>0.03</v>
      </c>
      <c r="C15" s="17">
        <v>6.1600000000000002E-2</v>
      </c>
      <c r="D15" s="17">
        <v>5.5E-2</v>
      </c>
      <c r="E15" s="17">
        <v>8.9599999999999999E-2</v>
      </c>
      <c r="F15" s="17">
        <v>0.04</v>
      </c>
      <c r="G15" s="17">
        <v>7.3999999999999996E-2</v>
      </c>
      <c r="H15" s="18">
        <v>0.04</v>
      </c>
      <c r="I15" s="18">
        <v>0.06</v>
      </c>
    </row>
    <row r="16" spans="1:20" ht="15.75" customHeight="1" x14ac:dyDescent="0.2">
      <c r="A16" s="14" t="s">
        <v>345</v>
      </c>
      <c r="B16" s="228">
        <v>5.8999999999999999E-3</v>
      </c>
      <c r="C16" s="228"/>
      <c r="D16" s="228">
        <v>1.3899999999999999E-2</v>
      </c>
      <c r="E16" s="228"/>
      <c r="F16" s="228">
        <v>1.23E-2</v>
      </c>
      <c r="G16" s="228"/>
      <c r="H16" s="229">
        <v>1.23E-2</v>
      </c>
      <c r="I16" s="237"/>
    </row>
    <row r="17" spans="1:12" ht="15.75" customHeight="1" x14ac:dyDescent="0.2">
      <c r="A17" s="14" t="s">
        <v>346</v>
      </c>
      <c r="B17" s="228">
        <v>8.0000000000000002E-3</v>
      </c>
      <c r="C17" s="228"/>
      <c r="D17" s="228">
        <v>0.01</v>
      </c>
      <c r="E17" s="228"/>
      <c r="F17" s="228">
        <v>8.0000000000000002E-3</v>
      </c>
      <c r="G17" s="228"/>
      <c r="H17" s="229">
        <v>8.0000000000000002E-3</v>
      </c>
      <c r="I17" s="237"/>
    </row>
    <row r="18" spans="1:12" ht="15.75" customHeight="1" x14ac:dyDescent="0.2">
      <c r="A18" s="19" t="s">
        <v>347</v>
      </c>
      <c r="B18" s="228">
        <v>9.7000000000000003E-3</v>
      </c>
      <c r="C18" s="228"/>
      <c r="D18" s="228">
        <v>1.2699999999999999E-2</v>
      </c>
      <c r="E18" s="228"/>
      <c r="F18" s="228">
        <v>1.2699999999999999E-2</v>
      </c>
      <c r="G18" s="228"/>
      <c r="H18" s="229">
        <v>1.2699999999999999E-2</v>
      </c>
      <c r="I18" s="229"/>
    </row>
    <row r="19" spans="1:12" ht="15.75" customHeight="1" x14ac:dyDescent="0.2">
      <c r="A19" s="20" t="s">
        <v>348</v>
      </c>
      <c r="B19" s="234">
        <v>4.65E-2</v>
      </c>
      <c r="C19" s="234"/>
      <c r="D19" s="234">
        <v>8.6499999999999994E-2</v>
      </c>
      <c r="E19" s="234"/>
      <c r="F19" s="234">
        <v>5.3999999999999999E-2</v>
      </c>
      <c r="G19" s="234"/>
      <c r="H19" s="235">
        <f>SUM(H20:I22)</f>
        <v>7.6499999999999999E-2</v>
      </c>
      <c r="I19" s="236"/>
      <c r="L19" s="21">
        <f>H24</f>
        <v>0.2324</v>
      </c>
    </row>
    <row r="20" spans="1:12" ht="15.75" customHeight="1" x14ac:dyDescent="0.2">
      <c r="A20" s="22" t="s">
        <v>349</v>
      </c>
      <c r="B20" s="228">
        <v>0.01</v>
      </c>
      <c r="C20" s="228"/>
      <c r="D20" s="228">
        <v>0.05</v>
      </c>
      <c r="E20" s="228"/>
      <c r="F20" s="228">
        <v>0.03</v>
      </c>
      <c r="G20" s="228"/>
      <c r="H20" s="229">
        <v>0.04</v>
      </c>
      <c r="I20" s="229"/>
    </row>
    <row r="21" spans="1:12" ht="15.75" customHeight="1" x14ac:dyDescent="0.2">
      <c r="A21" s="22" t="s">
        <v>350</v>
      </c>
      <c r="B21" s="228">
        <v>6.4999999999999997E-3</v>
      </c>
      <c r="C21" s="228"/>
      <c r="D21" s="228">
        <v>6.4999999999999997E-3</v>
      </c>
      <c r="E21" s="228"/>
      <c r="F21" s="228">
        <v>6.4999999999999997E-3</v>
      </c>
      <c r="G21" s="228"/>
      <c r="H21" s="229">
        <v>6.4999999999999997E-3</v>
      </c>
      <c r="I21" s="229"/>
    </row>
    <row r="22" spans="1:12" ht="15.75" customHeight="1" x14ac:dyDescent="0.2">
      <c r="A22" s="22" t="s">
        <v>351</v>
      </c>
      <c r="B22" s="228">
        <v>0.03</v>
      </c>
      <c r="C22" s="228"/>
      <c r="D22" s="228">
        <v>0.03</v>
      </c>
      <c r="E22" s="228"/>
      <c r="F22" s="228">
        <v>0.03</v>
      </c>
      <c r="G22" s="228"/>
      <c r="H22" s="229">
        <v>0.03</v>
      </c>
      <c r="I22" s="229"/>
    </row>
    <row r="23" spans="1:12" ht="15.75" customHeight="1" x14ac:dyDescent="0.2">
      <c r="A23" s="23"/>
      <c r="B23" s="24"/>
      <c r="C23" s="24"/>
      <c r="D23" s="24"/>
      <c r="E23" s="24"/>
      <c r="F23" s="24"/>
      <c r="G23" s="24"/>
      <c r="H23" s="25"/>
      <c r="I23" s="25"/>
    </row>
    <row r="24" spans="1:12" ht="39" customHeight="1" x14ac:dyDescent="0.2">
      <c r="A24" s="230" t="s">
        <v>352</v>
      </c>
      <c r="B24" s="231"/>
      <c r="C24" s="231"/>
      <c r="D24" s="231"/>
      <c r="E24" s="231"/>
      <c r="F24" s="231"/>
      <c r="G24" s="232"/>
      <c r="H24" s="233">
        <f>TRUNC(((1+H28+H29+H30)*(1+H31)*(1+H32))/(1-H33)-1,4)</f>
        <v>0.2324</v>
      </c>
      <c r="I24" s="233"/>
      <c r="J24" s="21">
        <f>H24</f>
        <v>0.2324</v>
      </c>
      <c r="K24" s="26"/>
    </row>
    <row r="25" spans="1:12" ht="21.75" customHeight="1" x14ac:dyDescent="0.2">
      <c r="A25" s="224"/>
      <c r="B25" s="224"/>
      <c r="C25" s="224"/>
      <c r="D25" s="224"/>
      <c r="E25" s="224"/>
      <c r="F25" s="224"/>
      <c r="G25" s="224"/>
      <c r="H25" s="224"/>
      <c r="I25" s="224"/>
    </row>
    <row r="26" spans="1:12" ht="18" customHeight="1" x14ac:dyDescent="0.2">
      <c r="A26" s="225" t="s">
        <v>353</v>
      </c>
      <c r="B26" s="225"/>
      <c r="C26" s="225"/>
      <c r="D26" s="225"/>
      <c r="E26" s="225"/>
      <c r="F26" s="225"/>
      <c r="G26" s="225"/>
      <c r="H26" s="225"/>
      <c r="I26" s="225"/>
    </row>
    <row r="27" spans="1:12" ht="18" customHeight="1" x14ac:dyDescent="0.2">
      <c r="A27" s="226" t="s">
        <v>354</v>
      </c>
      <c r="B27" s="226"/>
      <c r="C27" s="226"/>
      <c r="D27" s="226"/>
      <c r="E27" s="226"/>
      <c r="F27" s="226"/>
      <c r="G27" s="226"/>
      <c r="H27" s="227" t="s">
        <v>340</v>
      </c>
      <c r="I27" s="227"/>
    </row>
    <row r="28" spans="1:12" ht="18" customHeight="1" x14ac:dyDescent="0.2">
      <c r="A28" s="222" t="s">
        <v>326</v>
      </c>
      <c r="B28" s="222"/>
      <c r="C28" s="222"/>
      <c r="D28" s="222"/>
      <c r="E28" s="222"/>
      <c r="F28" s="222"/>
      <c r="G28" s="222"/>
      <c r="H28" s="221">
        <f>H15</f>
        <v>0.04</v>
      </c>
      <c r="I28" s="221"/>
    </row>
    <row r="29" spans="1:12" ht="18" customHeight="1" x14ac:dyDescent="0.2">
      <c r="A29" s="220" t="s">
        <v>355</v>
      </c>
      <c r="B29" s="220"/>
      <c r="C29" s="220"/>
      <c r="D29" s="220"/>
      <c r="E29" s="220"/>
      <c r="F29" s="220"/>
      <c r="G29" s="220"/>
      <c r="H29" s="221">
        <f>H17</f>
        <v>8.0000000000000002E-3</v>
      </c>
      <c r="I29" s="221"/>
    </row>
    <row r="30" spans="1:12" ht="17.25" customHeight="1" x14ac:dyDescent="0.2">
      <c r="A30" s="220" t="s">
        <v>332</v>
      </c>
      <c r="B30" s="220"/>
      <c r="C30" s="220"/>
      <c r="D30" s="220"/>
      <c r="E30" s="220"/>
      <c r="F30" s="220"/>
      <c r="G30" s="220"/>
      <c r="H30" s="221">
        <f>H18</f>
        <v>1.2699999999999999E-2</v>
      </c>
      <c r="I30" s="221"/>
    </row>
    <row r="31" spans="1:12" ht="18" customHeight="1" x14ac:dyDescent="0.2">
      <c r="A31" s="222" t="s">
        <v>327</v>
      </c>
      <c r="B31" s="222"/>
      <c r="C31" s="222"/>
      <c r="D31" s="222"/>
      <c r="E31" s="222"/>
      <c r="F31" s="222"/>
      <c r="G31" s="222"/>
      <c r="H31" s="221">
        <f>H16</f>
        <v>1.23E-2</v>
      </c>
      <c r="I31" s="221"/>
    </row>
    <row r="32" spans="1:12" ht="18" customHeight="1" x14ac:dyDescent="0.2">
      <c r="A32" s="220" t="s">
        <v>330</v>
      </c>
      <c r="B32" s="220"/>
      <c r="C32" s="220"/>
      <c r="D32" s="220"/>
      <c r="E32" s="220"/>
      <c r="F32" s="220"/>
      <c r="G32" s="220"/>
      <c r="H32" s="221">
        <f>I15</f>
        <v>0.06</v>
      </c>
      <c r="I32" s="221"/>
    </row>
    <row r="33" spans="1:10" ht="16.5" customHeight="1" x14ac:dyDescent="0.2">
      <c r="A33" s="222" t="s">
        <v>333</v>
      </c>
      <c r="B33" s="222"/>
      <c r="C33" s="222"/>
      <c r="D33" s="222"/>
      <c r="E33" s="222"/>
      <c r="F33" s="222"/>
      <c r="G33" s="222"/>
      <c r="H33" s="221">
        <f>H19</f>
        <v>7.6499999999999999E-2</v>
      </c>
      <c r="I33" s="221"/>
    </row>
    <row r="34" spans="1:10" ht="16.5" customHeight="1" x14ac:dyDescent="0.2">
      <c r="A34" s="223"/>
      <c r="B34" s="223"/>
      <c r="C34" s="223"/>
      <c r="D34" s="223"/>
      <c r="E34" s="223"/>
      <c r="F34" s="223"/>
      <c r="G34" s="223"/>
      <c r="H34" s="223"/>
      <c r="I34" s="223"/>
    </row>
    <row r="35" spans="1:10" ht="16.5" customHeight="1" x14ac:dyDescent="0.2">
      <c r="A35" s="219" t="s">
        <v>356</v>
      </c>
      <c r="B35" s="219"/>
      <c r="C35" s="219"/>
      <c r="D35" s="219"/>
      <c r="E35" s="219"/>
      <c r="F35" s="219"/>
      <c r="G35" s="219"/>
      <c r="H35" s="219"/>
      <c r="I35" s="219"/>
    </row>
    <row r="36" spans="1:10" ht="16.5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</row>
    <row r="37" spans="1:10" ht="17.25" customHeight="1" x14ac:dyDescent="0.2">
      <c r="A37" s="28" t="s">
        <v>357</v>
      </c>
      <c r="B37" s="27"/>
      <c r="C37" s="27"/>
      <c r="D37" s="27"/>
      <c r="E37" s="27"/>
      <c r="F37" s="27"/>
      <c r="G37" s="27"/>
      <c r="H37" s="27"/>
      <c r="I37" s="27"/>
    </row>
    <row r="38" spans="1:10" ht="30.75" customHeight="1" x14ac:dyDescent="0.2">
      <c r="A38" s="216" t="s">
        <v>358</v>
      </c>
      <c r="B38" s="216"/>
      <c r="C38" s="216"/>
      <c r="D38" s="216"/>
      <c r="E38" s="216"/>
      <c r="F38" s="216"/>
      <c r="G38" s="216"/>
      <c r="H38" s="216"/>
      <c r="I38" s="216"/>
      <c r="J38" s="216"/>
    </row>
    <row r="39" spans="1:10" ht="55.5" customHeight="1" x14ac:dyDescent="0.2">
      <c r="A39" s="216" t="s">
        <v>359</v>
      </c>
      <c r="B39" s="216"/>
      <c r="C39" s="216"/>
      <c r="D39" s="216"/>
      <c r="E39" s="216"/>
      <c r="F39" s="216"/>
      <c r="G39" s="216"/>
      <c r="H39" s="216"/>
      <c r="I39" s="27"/>
    </row>
    <row r="40" spans="1:10" s="8" customFormat="1" ht="21.75" customHeight="1" x14ac:dyDescent="0.2">
      <c r="A40" s="217" t="s">
        <v>360</v>
      </c>
      <c r="B40" s="217"/>
      <c r="C40" s="217"/>
      <c r="D40" s="217"/>
      <c r="E40" s="29"/>
      <c r="F40" s="30"/>
      <c r="G40" s="30"/>
      <c r="H40" s="30"/>
      <c r="I40" s="30"/>
      <c r="J40" s="30"/>
    </row>
    <row r="41" spans="1:10" ht="16.5" customHeight="1" x14ac:dyDescent="0.2">
      <c r="A41" s="217" t="s">
        <v>361</v>
      </c>
      <c r="B41" s="217"/>
      <c r="C41" s="217"/>
      <c r="D41" s="217"/>
      <c r="E41" s="27"/>
      <c r="F41" s="27"/>
      <c r="G41" s="27"/>
      <c r="H41" s="27"/>
      <c r="I41" s="27"/>
    </row>
    <row r="42" spans="1:10" ht="16.5" customHeight="1" x14ac:dyDescent="0.2">
      <c r="A42" s="31"/>
      <c r="B42" s="31"/>
      <c r="C42" s="31"/>
      <c r="D42" s="31"/>
      <c r="E42" s="27"/>
      <c r="F42" s="27"/>
      <c r="G42" s="27"/>
      <c r="H42" s="27"/>
      <c r="I42" s="27"/>
    </row>
    <row r="43" spans="1:10" ht="15" customHeight="1" x14ac:dyDescent="0.2">
      <c r="A43" s="218" t="s">
        <v>362</v>
      </c>
      <c r="B43" s="218"/>
      <c r="C43" s="218"/>
      <c r="D43" s="218"/>
      <c r="E43" s="218"/>
      <c r="F43" s="218"/>
      <c r="G43" s="218"/>
      <c r="H43" s="218"/>
      <c r="I43" s="218"/>
    </row>
    <row r="44" spans="1:10" ht="15" x14ac:dyDescent="0.2">
      <c r="A44" s="214" t="s">
        <v>363</v>
      </c>
      <c r="B44" s="214"/>
      <c r="C44" s="214"/>
      <c r="D44" s="214"/>
      <c r="E44" s="214"/>
      <c r="F44" s="214"/>
      <c r="G44" s="214"/>
      <c r="H44" s="214"/>
      <c r="I44" s="214"/>
    </row>
    <row r="45" spans="1:10" ht="15" x14ac:dyDescent="0.2">
      <c r="A45" s="214" t="s">
        <v>364</v>
      </c>
      <c r="B45" s="214"/>
      <c r="C45" s="214"/>
      <c r="D45" s="214"/>
      <c r="E45" s="214"/>
      <c r="F45" s="214"/>
      <c r="G45" s="214"/>
      <c r="H45" s="214"/>
      <c r="I45" s="214"/>
    </row>
    <row r="46" spans="1:10" x14ac:dyDescent="0.2">
      <c r="A46" s="215"/>
      <c r="B46" s="215"/>
      <c r="C46" s="215"/>
      <c r="D46" s="215"/>
      <c r="E46" s="215"/>
      <c r="F46" s="215"/>
      <c r="G46" s="215"/>
      <c r="H46" s="215"/>
      <c r="I46" s="215"/>
    </row>
  </sheetData>
  <sheetProtection password="CC3D" sheet="1" objects="1" scenarios="1" selectLockedCells="1"/>
  <mergeCells count="75">
    <mergeCell ref="A9:I9"/>
    <mergeCell ref="B1:I1"/>
    <mergeCell ref="A2:I2"/>
    <mergeCell ref="A3:I3"/>
    <mergeCell ref="B4:E4"/>
    <mergeCell ref="F4:I4"/>
    <mergeCell ref="B5:E5"/>
    <mergeCell ref="F5:I5"/>
    <mergeCell ref="B6:E6"/>
    <mergeCell ref="F6:I6"/>
    <mergeCell ref="B7:E7"/>
    <mergeCell ref="F7:I7"/>
    <mergeCell ref="A8:I8"/>
    <mergeCell ref="A10:I11"/>
    <mergeCell ref="A12:I12"/>
    <mergeCell ref="B13:C13"/>
    <mergeCell ref="D13:E13"/>
    <mergeCell ref="F13:G13"/>
    <mergeCell ref="H13:I13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A24:G24"/>
    <mergeCell ref="H24:I24"/>
    <mergeCell ref="A25:I25"/>
    <mergeCell ref="A26:I26"/>
    <mergeCell ref="A27:G27"/>
    <mergeCell ref="H27:I27"/>
    <mergeCell ref="A28:G28"/>
    <mergeCell ref="H28:I28"/>
    <mergeCell ref="A35:I35"/>
    <mergeCell ref="A29:G29"/>
    <mergeCell ref="H29:I29"/>
    <mergeCell ref="A30:G30"/>
    <mergeCell ref="H30:I30"/>
    <mergeCell ref="A31:G31"/>
    <mergeCell ref="H31:I31"/>
    <mergeCell ref="A32:G32"/>
    <mergeCell ref="H32:I32"/>
    <mergeCell ref="A33:G33"/>
    <mergeCell ref="H33:I33"/>
    <mergeCell ref="A34:I34"/>
    <mergeCell ref="A45:I45"/>
    <mergeCell ref="A46:I46"/>
    <mergeCell ref="A38:J38"/>
    <mergeCell ref="A39:H39"/>
    <mergeCell ref="A40:D40"/>
    <mergeCell ref="A41:D41"/>
    <mergeCell ref="A43:I43"/>
    <mergeCell ref="A44:I44"/>
  </mergeCells>
  <pageMargins left="0.51181102362204722" right="0.51181102362204722" top="0.78740157480314965" bottom="0.78740157480314965" header="0.31496062992125984" footer="0.3149606299212598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42"/>
  <sheetViews>
    <sheetView showOutlineSymbols="0" showWhiteSpace="0" view="pageBreakPreview" topLeftCell="A933" zoomScale="130" zoomScaleNormal="85" zoomScaleSheetLayoutView="130" workbookViewId="0">
      <selection activeCell="I904" sqref="I904"/>
    </sheetView>
  </sheetViews>
  <sheetFormatPr defaultRowHeight="14.25" x14ac:dyDescent="0.2"/>
  <cols>
    <col min="1" max="1" width="10" bestFit="1" customWidth="1"/>
    <col min="2" max="2" width="12" bestFit="1" customWidth="1"/>
    <col min="3" max="3" width="10" bestFit="1" customWidth="1"/>
    <col min="4" max="4" width="60" bestFit="1" customWidth="1"/>
    <col min="5" max="5" width="15" bestFit="1" customWidth="1"/>
    <col min="6" max="9" width="12" bestFit="1" customWidth="1"/>
    <col min="10" max="10" width="14" bestFit="1" customWidth="1"/>
  </cols>
  <sheetData>
    <row r="1" spans="1:10" ht="15" x14ac:dyDescent="0.2">
      <c r="A1" s="32"/>
      <c r="B1" s="32"/>
      <c r="C1" s="263" t="s">
        <v>365</v>
      </c>
      <c r="D1" s="263"/>
      <c r="E1" s="263" t="s">
        <v>1</v>
      </c>
      <c r="F1" s="263"/>
      <c r="G1" s="263" t="s">
        <v>2</v>
      </c>
      <c r="H1" s="263"/>
      <c r="I1" s="263" t="s">
        <v>3</v>
      </c>
      <c r="J1" s="263"/>
    </row>
    <row r="2" spans="1:10" ht="80.099999999999994" customHeight="1" x14ac:dyDescent="0.2">
      <c r="A2" s="33"/>
      <c r="B2" s="33"/>
      <c r="C2" s="255" t="s">
        <v>4</v>
      </c>
      <c r="D2" s="255"/>
      <c r="E2" s="255" t="s">
        <v>5</v>
      </c>
      <c r="F2" s="255"/>
      <c r="G2" s="255" t="s">
        <v>6</v>
      </c>
      <c r="H2" s="255"/>
      <c r="I2" s="255" t="s">
        <v>7</v>
      </c>
      <c r="J2" s="255"/>
    </row>
    <row r="3" spans="1:10" ht="15" x14ac:dyDescent="0.25">
      <c r="A3" s="262" t="s">
        <v>366</v>
      </c>
      <c r="B3" s="211"/>
      <c r="C3" s="211"/>
      <c r="D3" s="211"/>
      <c r="E3" s="211"/>
      <c r="F3" s="211"/>
      <c r="G3" s="211"/>
      <c r="H3" s="211"/>
      <c r="I3" s="211"/>
      <c r="J3" s="211"/>
    </row>
    <row r="4" spans="1:10" ht="30" customHeight="1" x14ac:dyDescent="0.25">
      <c r="A4" s="262"/>
      <c r="B4" s="211"/>
      <c r="C4" s="211"/>
      <c r="D4" s="211"/>
      <c r="E4" s="211"/>
      <c r="F4" s="211"/>
      <c r="G4" s="211"/>
      <c r="H4" s="211"/>
      <c r="I4" s="211"/>
      <c r="J4" s="211"/>
    </row>
    <row r="5" spans="1:10" ht="18" customHeight="1" x14ac:dyDescent="0.2">
      <c r="A5" s="34" t="s">
        <v>19</v>
      </c>
      <c r="B5" s="35" t="s">
        <v>9</v>
      </c>
      <c r="C5" s="34" t="s">
        <v>10</v>
      </c>
      <c r="D5" s="34" t="s">
        <v>11</v>
      </c>
      <c r="E5" s="260" t="s">
        <v>367</v>
      </c>
      <c r="F5" s="260"/>
      <c r="G5" s="36" t="s">
        <v>12</v>
      </c>
      <c r="H5" s="35" t="s">
        <v>13</v>
      </c>
      <c r="I5" s="35" t="s">
        <v>14</v>
      </c>
      <c r="J5" s="35" t="s">
        <v>16</v>
      </c>
    </row>
    <row r="6" spans="1:10" ht="51.95" customHeight="1" x14ac:dyDescent="0.2">
      <c r="A6" s="37" t="s">
        <v>368</v>
      </c>
      <c r="B6" s="38" t="s">
        <v>20</v>
      </c>
      <c r="C6" s="37" t="s">
        <v>21</v>
      </c>
      <c r="D6" s="37" t="s">
        <v>22</v>
      </c>
      <c r="E6" s="261" t="s">
        <v>369</v>
      </c>
      <c r="F6" s="261"/>
      <c r="G6" s="39" t="s">
        <v>23</v>
      </c>
      <c r="H6" s="40"/>
      <c r="I6" s="41"/>
      <c r="J6" s="41"/>
    </row>
    <row r="7" spans="1:10" ht="51.95" customHeight="1" x14ac:dyDescent="0.2">
      <c r="A7" s="42" t="s">
        <v>370</v>
      </c>
      <c r="B7" s="43" t="s">
        <v>371</v>
      </c>
      <c r="C7" s="42" t="s">
        <v>21</v>
      </c>
      <c r="D7" s="42" t="s">
        <v>372</v>
      </c>
      <c r="E7" s="257" t="s">
        <v>373</v>
      </c>
      <c r="F7" s="257"/>
      <c r="G7" s="44" t="s">
        <v>23</v>
      </c>
      <c r="H7" s="45">
        <v>1</v>
      </c>
      <c r="I7" s="46">
        <v>5975.2</v>
      </c>
      <c r="J7" s="46">
        <f>TRUNC(I7*H7,2)</f>
        <v>5975.2</v>
      </c>
    </row>
    <row r="8" spans="1:10" x14ac:dyDescent="0.2">
      <c r="A8" s="47"/>
      <c r="B8" s="47"/>
      <c r="C8" s="47"/>
      <c r="D8" s="47"/>
      <c r="E8" s="47"/>
      <c r="F8" s="48"/>
      <c r="G8" s="47"/>
      <c r="H8" s="48"/>
      <c r="I8" s="47" t="s">
        <v>316</v>
      </c>
      <c r="J8" s="48">
        <f>TRUNC(SUM(J6:J7),2)</f>
        <v>5975.2</v>
      </c>
    </row>
    <row r="9" spans="1:10" ht="15" thickBot="1" x14ac:dyDescent="0.25">
      <c r="A9" s="47"/>
      <c r="B9" s="47"/>
      <c r="C9" s="47"/>
      <c r="D9" s="47"/>
      <c r="E9" s="47"/>
      <c r="F9" s="48"/>
      <c r="G9" s="47"/>
      <c r="H9" s="258"/>
      <c r="I9" s="258"/>
      <c r="J9" s="48"/>
    </row>
    <row r="10" spans="1:10" ht="0.95" customHeight="1" thickTop="1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</row>
    <row r="11" spans="1:10" ht="18" customHeight="1" x14ac:dyDescent="0.2">
      <c r="A11" s="34" t="s">
        <v>24</v>
      </c>
      <c r="B11" s="35" t="s">
        <v>9</v>
      </c>
      <c r="C11" s="34" t="s">
        <v>10</v>
      </c>
      <c r="D11" s="34" t="s">
        <v>11</v>
      </c>
      <c r="E11" s="260" t="s">
        <v>367</v>
      </c>
      <c r="F11" s="260"/>
      <c r="G11" s="36" t="s">
        <v>12</v>
      </c>
      <c r="H11" s="35" t="s">
        <v>13</v>
      </c>
      <c r="I11" s="35" t="s">
        <v>14</v>
      </c>
      <c r="J11" s="35" t="s">
        <v>16</v>
      </c>
    </row>
    <row r="12" spans="1:10" ht="51.95" customHeight="1" x14ac:dyDescent="0.2">
      <c r="A12" s="37" t="s">
        <v>368</v>
      </c>
      <c r="B12" s="38" t="s">
        <v>25</v>
      </c>
      <c r="C12" s="37" t="s">
        <v>21</v>
      </c>
      <c r="D12" s="37" t="s">
        <v>26</v>
      </c>
      <c r="E12" s="261" t="s">
        <v>369</v>
      </c>
      <c r="F12" s="261"/>
      <c r="G12" s="39" t="s">
        <v>23</v>
      </c>
      <c r="H12" s="40"/>
      <c r="I12" s="41"/>
      <c r="J12" s="41"/>
    </row>
    <row r="13" spans="1:10" ht="51.95" customHeight="1" x14ac:dyDescent="0.2">
      <c r="A13" s="42" t="s">
        <v>370</v>
      </c>
      <c r="B13" s="43" t="s">
        <v>379</v>
      </c>
      <c r="C13" s="42" t="s">
        <v>21</v>
      </c>
      <c r="D13" s="42" t="s">
        <v>380</v>
      </c>
      <c r="E13" s="257" t="s">
        <v>373</v>
      </c>
      <c r="F13" s="257"/>
      <c r="G13" s="44" t="s">
        <v>23</v>
      </c>
      <c r="H13" s="45">
        <v>1</v>
      </c>
      <c r="I13" s="46">
        <v>6612.84</v>
      </c>
      <c r="J13" s="46">
        <f>TRUNC(I13*H13,2)</f>
        <v>6612.84</v>
      </c>
    </row>
    <row r="14" spans="1:10" x14ac:dyDescent="0.2">
      <c r="A14" s="47"/>
      <c r="B14" s="47"/>
      <c r="C14" s="47"/>
      <c r="D14" s="47"/>
      <c r="E14" s="47"/>
      <c r="F14" s="48"/>
      <c r="G14" s="47"/>
      <c r="H14" s="48"/>
      <c r="I14" s="47" t="s">
        <v>316</v>
      </c>
      <c r="J14" s="48">
        <f>TRUNC(SUM(J12:J13),2)</f>
        <v>6612.84</v>
      </c>
    </row>
    <row r="15" spans="1:10" ht="15" thickBot="1" x14ac:dyDescent="0.25">
      <c r="A15" s="47"/>
      <c r="B15" s="47"/>
      <c r="C15" s="47"/>
      <c r="D15" s="47"/>
      <c r="E15" s="47"/>
      <c r="F15" s="48"/>
      <c r="G15" s="47"/>
      <c r="H15" s="258"/>
      <c r="I15" s="258"/>
      <c r="J15" s="48"/>
    </row>
    <row r="16" spans="1:10" ht="0.95" customHeight="1" thickTop="1" x14ac:dyDescent="0.2">
      <c r="A16" s="49"/>
      <c r="B16" s="49"/>
      <c r="C16" s="49"/>
      <c r="D16" s="49"/>
      <c r="E16" s="49"/>
      <c r="F16" s="49"/>
      <c r="G16" s="49"/>
      <c r="H16" s="49"/>
      <c r="I16" s="49"/>
      <c r="J16" s="49"/>
    </row>
    <row r="17" spans="1:10" ht="18" customHeight="1" x14ac:dyDescent="0.2">
      <c r="A17" s="34" t="s">
        <v>27</v>
      </c>
      <c r="B17" s="35" t="s">
        <v>9</v>
      </c>
      <c r="C17" s="34" t="s">
        <v>10</v>
      </c>
      <c r="D17" s="34" t="s">
        <v>11</v>
      </c>
      <c r="E17" s="260" t="s">
        <v>367</v>
      </c>
      <c r="F17" s="260"/>
      <c r="G17" s="36" t="s">
        <v>12</v>
      </c>
      <c r="H17" s="35" t="s">
        <v>13</v>
      </c>
      <c r="I17" s="35" t="s">
        <v>14</v>
      </c>
      <c r="J17" s="35" t="s">
        <v>16</v>
      </c>
    </row>
    <row r="18" spans="1:10" ht="51.95" customHeight="1" x14ac:dyDescent="0.2">
      <c r="A18" s="37" t="s">
        <v>368</v>
      </c>
      <c r="B18" s="38" t="s">
        <v>28</v>
      </c>
      <c r="C18" s="37" t="s">
        <v>21</v>
      </c>
      <c r="D18" s="37" t="s">
        <v>29</v>
      </c>
      <c r="E18" s="261" t="s">
        <v>369</v>
      </c>
      <c r="F18" s="261"/>
      <c r="G18" s="39" t="s">
        <v>23</v>
      </c>
      <c r="H18" s="40"/>
      <c r="I18" s="41"/>
      <c r="J18" s="41"/>
    </row>
    <row r="19" spans="1:10" ht="51.95" customHeight="1" x14ac:dyDescent="0.2">
      <c r="A19" s="42" t="s">
        <v>370</v>
      </c>
      <c r="B19" s="43" t="s">
        <v>381</v>
      </c>
      <c r="C19" s="42" t="s">
        <v>21</v>
      </c>
      <c r="D19" s="42" t="s">
        <v>382</v>
      </c>
      <c r="E19" s="257" t="s">
        <v>373</v>
      </c>
      <c r="F19" s="257"/>
      <c r="G19" s="44" t="s">
        <v>23</v>
      </c>
      <c r="H19" s="45">
        <v>1</v>
      </c>
      <c r="I19" s="46">
        <v>8120.96</v>
      </c>
      <c r="J19" s="46">
        <f>TRUNC(I19*H19,2)</f>
        <v>8120.96</v>
      </c>
    </row>
    <row r="20" spans="1:10" x14ac:dyDescent="0.2">
      <c r="A20" s="47"/>
      <c r="B20" s="47"/>
      <c r="C20" s="47"/>
      <c r="D20" s="47"/>
      <c r="E20" s="47"/>
      <c r="F20" s="48"/>
      <c r="G20" s="47"/>
      <c r="H20" s="48"/>
      <c r="I20" s="47" t="s">
        <v>316</v>
      </c>
      <c r="J20" s="48">
        <f>TRUNC(SUM(J18:J19),2)</f>
        <v>8120.96</v>
      </c>
    </row>
    <row r="21" spans="1:10" ht="15" thickBot="1" x14ac:dyDescent="0.25">
      <c r="A21" s="47"/>
      <c r="B21" s="47"/>
      <c r="C21" s="47"/>
      <c r="D21" s="47"/>
      <c r="E21" s="47"/>
      <c r="F21" s="48"/>
      <c r="G21" s="47"/>
      <c r="H21" s="258"/>
      <c r="I21" s="258"/>
      <c r="J21" s="48"/>
    </row>
    <row r="22" spans="1:10" ht="0.95" customHeight="1" thickTop="1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</row>
    <row r="23" spans="1:10" ht="18" customHeight="1" x14ac:dyDescent="0.2">
      <c r="A23" s="34" t="s">
        <v>30</v>
      </c>
      <c r="B23" s="35" t="s">
        <v>9</v>
      </c>
      <c r="C23" s="34" t="s">
        <v>10</v>
      </c>
      <c r="D23" s="34" t="s">
        <v>11</v>
      </c>
      <c r="E23" s="260" t="s">
        <v>367</v>
      </c>
      <c r="F23" s="260"/>
      <c r="G23" s="36" t="s">
        <v>12</v>
      </c>
      <c r="H23" s="35" t="s">
        <v>13</v>
      </c>
      <c r="I23" s="35" t="s">
        <v>14</v>
      </c>
      <c r="J23" s="35" t="s">
        <v>16</v>
      </c>
    </row>
    <row r="24" spans="1:10" ht="51.95" customHeight="1" x14ac:dyDescent="0.2">
      <c r="A24" s="37" t="s">
        <v>368</v>
      </c>
      <c r="B24" s="38" t="s">
        <v>31</v>
      </c>
      <c r="C24" s="37" t="s">
        <v>21</v>
      </c>
      <c r="D24" s="37" t="s">
        <v>32</v>
      </c>
      <c r="E24" s="261" t="s">
        <v>369</v>
      </c>
      <c r="F24" s="261"/>
      <c r="G24" s="39" t="s">
        <v>23</v>
      </c>
      <c r="H24" s="40"/>
      <c r="I24" s="41"/>
      <c r="J24" s="41"/>
    </row>
    <row r="25" spans="1:10" ht="51.95" customHeight="1" x14ac:dyDescent="0.2">
      <c r="A25" s="42" t="s">
        <v>370</v>
      </c>
      <c r="B25" s="43" t="s">
        <v>383</v>
      </c>
      <c r="C25" s="42" t="s">
        <v>21</v>
      </c>
      <c r="D25" s="42" t="s">
        <v>384</v>
      </c>
      <c r="E25" s="257" t="s">
        <v>373</v>
      </c>
      <c r="F25" s="257"/>
      <c r="G25" s="44" t="s">
        <v>23</v>
      </c>
      <c r="H25" s="45">
        <v>1</v>
      </c>
      <c r="I25" s="46">
        <v>36053.06</v>
      </c>
      <c r="J25" s="46">
        <f>TRUNC(I25*H25,2)</f>
        <v>36053.06</v>
      </c>
    </row>
    <row r="26" spans="1:10" x14ac:dyDescent="0.2">
      <c r="A26" s="47"/>
      <c r="B26" s="47"/>
      <c r="C26" s="47"/>
      <c r="D26" s="47"/>
      <c r="E26" s="47"/>
      <c r="F26" s="48"/>
      <c r="G26" s="47"/>
      <c r="H26" s="48"/>
      <c r="I26" s="47" t="s">
        <v>316</v>
      </c>
      <c r="J26" s="48">
        <f>TRUNC(SUM(J24:J25),2)</f>
        <v>36053.06</v>
      </c>
    </row>
    <row r="27" spans="1:10" ht="15" thickBot="1" x14ac:dyDescent="0.25">
      <c r="A27" s="47"/>
      <c r="B27" s="47"/>
      <c r="C27" s="47"/>
      <c r="D27" s="47"/>
      <c r="E27" s="47"/>
      <c r="F27" s="48"/>
      <c r="G27" s="47"/>
      <c r="H27" s="258"/>
      <c r="I27" s="258"/>
      <c r="J27" s="48"/>
    </row>
    <row r="28" spans="1:10" ht="0.95" customHeight="1" thickTop="1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</row>
    <row r="29" spans="1:10" ht="18" customHeight="1" x14ac:dyDescent="0.2">
      <c r="A29" s="34" t="s">
        <v>33</v>
      </c>
      <c r="B29" s="35" t="s">
        <v>9</v>
      </c>
      <c r="C29" s="34" t="s">
        <v>10</v>
      </c>
      <c r="D29" s="34" t="s">
        <v>11</v>
      </c>
      <c r="E29" s="260" t="s">
        <v>367</v>
      </c>
      <c r="F29" s="260"/>
      <c r="G29" s="36" t="s">
        <v>12</v>
      </c>
      <c r="H29" s="35" t="s">
        <v>13</v>
      </c>
      <c r="I29" s="35" t="s">
        <v>14</v>
      </c>
      <c r="J29" s="35" t="s">
        <v>16</v>
      </c>
    </row>
    <row r="30" spans="1:10" ht="51.95" customHeight="1" x14ac:dyDescent="0.2">
      <c r="A30" s="37" t="s">
        <v>368</v>
      </c>
      <c r="B30" s="38" t="s">
        <v>34</v>
      </c>
      <c r="C30" s="37" t="s">
        <v>21</v>
      </c>
      <c r="D30" s="37" t="s">
        <v>35</v>
      </c>
      <c r="E30" s="261" t="s">
        <v>369</v>
      </c>
      <c r="F30" s="261"/>
      <c r="G30" s="39" t="s">
        <v>23</v>
      </c>
      <c r="H30" s="40"/>
      <c r="I30" s="41"/>
      <c r="J30" s="41"/>
    </row>
    <row r="31" spans="1:10" ht="51.95" customHeight="1" x14ac:dyDescent="0.2">
      <c r="A31" s="42" t="s">
        <v>370</v>
      </c>
      <c r="B31" s="43" t="s">
        <v>385</v>
      </c>
      <c r="C31" s="42" t="s">
        <v>21</v>
      </c>
      <c r="D31" s="42" t="s">
        <v>386</v>
      </c>
      <c r="E31" s="257" t="s">
        <v>373</v>
      </c>
      <c r="F31" s="257"/>
      <c r="G31" s="44" t="s">
        <v>23</v>
      </c>
      <c r="H31" s="45">
        <v>1</v>
      </c>
      <c r="I31" s="46">
        <v>53753.36</v>
      </c>
      <c r="J31" s="46">
        <f>TRUNC(I31*H31,2)</f>
        <v>53753.36</v>
      </c>
    </row>
    <row r="32" spans="1:10" x14ac:dyDescent="0.2">
      <c r="A32" s="47"/>
      <c r="B32" s="47"/>
      <c r="C32" s="47"/>
      <c r="D32" s="47"/>
      <c r="E32" s="47"/>
      <c r="F32" s="48"/>
      <c r="G32" s="47"/>
      <c r="H32" s="48"/>
      <c r="I32" s="47" t="s">
        <v>316</v>
      </c>
      <c r="J32" s="48">
        <f>TRUNC(SUM(J30:J31),2)</f>
        <v>53753.36</v>
      </c>
    </row>
    <row r="33" spans="1:10" ht="15" thickBot="1" x14ac:dyDescent="0.25">
      <c r="A33" s="47"/>
      <c r="B33" s="47"/>
      <c r="C33" s="47"/>
      <c r="D33" s="47"/>
      <c r="E33" s="47"/>
      <c r="F33" s="48"/>
      <c r="G33" s="47"/>
      <c r="H33" s="258"/>
      <c r="I33" s="258"/>
      <c r="J33" s="48"/>
    </row>
    <row r="34" spans="1:10" ht="0.95" customHeight="1" thickTop="1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</row>
    <row r="35" spans="1:10" ht="18" customHeight="1" x14ac:dyDescent="0.2">
      <c r="A35" s="34" t="s">
        <v>36</v>
      </c>
      <c r="B35" s="35" t="s">
        <v>9</v>
      </c>
      <c r="C35" s="34" t="s">
        <v>10</v>
      </c>
      <c r="D35" s="34" t="s">
        <v>11</v>
      </c>
      <c r="E35" s="260" t="s">
        <v>367</v>
      </c>
      <c r="F35" s="260"/>
      <c r="G35" s="36" t="s">
        <v>12</v>
      </c>
      <c r="H35" s="35" t="s">
        <v>13</v>
      </c>
      <c r="I35" s="35" t="s">
        <v>14</v>
      </c>
      <c r="J35" s="35" t="s">
        <v>16</v>
      </c>
    </row>
    <row r="36" spans="1:10" ht="51.95" customHeight="1" x14ac:dyDescent="0.2">
      <c r="A36" s="37" t="s">
        <v>368</v>
      </c>
      <c r="B36" s="38" t="s">
        <v>37</v>
      </c>
      <c r="C36" s="37" t="s">
        <v>21</v>
      </c>
      <c r="D36" s="37" t="s">
        <v>38</v>
      </c>
      <c r="E36" s="261" t="s">
        <v>369</v>
      </c>
      <c r="F36" s="261"/>
      <c r="G36" s="39" t="s">
        <v>23</v>
      </c>
      <c r="H36" s="40"/>
      <c r="I36" s="41"/>
      <c r="J36" s="41"/>
    </row>
    <row r="37" spans="1:10" ht="51.95" customHeight="1" x14ac:dyDescent="0.2">
      <c r="A37" s="42" t="s">
        <v>370</v>
      </c>
      <c r="B37" s="43" t="s">
        <v>387</v>
      </c>
      <c r="C37" s="42" t="s">
        <v>21</v>
      </c>
      <c r="D37" s="42" t="s">
        <v>388</v>
      </c>
      <c r="E37" s="257" t="s">
        <v>373</v>
      </c>
      <c r="F37" s="257"/>
      <c r="G37" s="44" t="s">
        <v>23</v>
      </c>
      <c r="H37" s="45">
        <v>1</v>
      </c>
      <c r="I37" s="46">
        <v>62325.61</v>
      </c>
      <c r="J37" s="46">
        <f>TRUNC(I37*H37,2)</f>
        <v>62325.61</v>
      </c>
    </row>
    <row r="38" spans="1:10" x14ac:dyDescent="0.2">
      <c r="A38" s="47"/>
      <c r="B38" s="47"/>
      <c r="C38" s="47"/>
      <c r="D38" s="47"/>
      <c r="E38" s="47"/>
      <c r="F38" s="48"/>
      <c r="G38" s="47"/>
      <c r="H38" s="48"/>
      <c r="I38" s="47" t="s">
        <v>316</v>
      </c>
      <c r="J38" s="48">
        <f>TRUNC(SUM(J36:J37),2)</f>
        <v>62325.61</v>
      </c>
    </row>
    <row r="39" spans="1:10" ht="15" thickBot="1" x14ac:dyDescent="0.25">
      <c r="A39" s="47"/>
      <c r="B39" s="47"/>
      <c r="C39" s="47"/>
      <c r="D39" s="47"/>
      <c r="E39" s="47"/>
      <c r="F39" s="48"/>
      <c r="G39" s="47"/>
      <c r="H39" s="258"/>
      <c r="I39" s="258"/>
      <c r="J39" s="48"/>
    </row>
    <row r="40" spans="1:10" ht="0.95" customHeight="1" thickTop="1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</row>
    <row r="41" spans="1:10" ht="18" customHeight="1" x14ac:dyDescent="0.2">
      <c r="A41" s="34" t="s">
        <v>39</v>
      </c>
      <c r="B41" s="35" t="s">
        <v>9</v>
      </c>
      <c r="C41" s="34" t="s">
        <v>10</v>
      </c>
      <c r="D41" s="34" t="s">
        <v>11</v>
      </c>
      <c r="E41" s="260" t="s">
        <v>367</v>
      </c>
      <c r="F41" s="260"/>
      <c r="G41" s="36" t="s">
        <v>12</v>
      </c>
      <c r="H41" s="35" t="s">
        <v>13</v>
      </c>
      <c r="I41" s="35" t="s">
        <v>14</v>
      </c>
      <c r="J41" s="35" t="s">
        <v>16</v>
      </c>
    </row>
    <row r="42" spans="1:10" ht="51.95" customHeight="1" x14ac:dyDescent="0.2">
      <c r="A42" s="37" t="s">
        <v>368</v>
      </c>
      <c r="B42" s="38" t="s">
        <v>40</v>
      </c>
      <c r="C42" s="37" t="s">
        <v>21</v>
      </c>
      <c r="D42" s="37" t="s">
        <v>41</v>
      </c>
      <c r="E42" s="261" t="s">
        <v>369</v>
      </c>
      <c r="F42" s="261"/>
      <c r="G42" s="39" t="s">
        <v>23</v>
      </c>
      <c r="H42" s="40"/>
      <c r="I42" s="41"/>
      <c r="J42" s="41"/>
    </row>
    <row r="43" spans="1:10" ht="51.95" customHeight="1" x14ac:dyDescent="0.2">
      <c r="A43" s="42" t="s">
        <v>370</v>
      </c>
      <c r="B43" s="43" t="s">
        <v>389</v>
      </c>
      <c r="C43" s="42" t="s">
        <v>21</v>
      </c>
      <c r="D43" s="42" t="s">
        <v>390</v>
      </c>
      <c r="E43" s="257" t="s">
        <v>373</v>
      </c>
      <c r="F43" s="257"/>
      <c r="G43" s="44" t="s">
        <v>23</v>
      </c>
      <c r="H43" s="45">
        <v>1</v>
      </c>
      <c r="I43" s="46">
        <v>56910.65</v>
      </c>
      <c r="J43" s="46">
        <f>TRUNC(I43*H43,2)</f>
        <v>56910.65</v>
      </c>
    </row>
    <row r="44" spans="1:10" x14ac:dyDescent="0.2">
      <c r="A44" s="47"/>
      <c r="B44" s="47"/>
      <c r="C44" s="47"/>
      <c r="D44" s="47"/>
      <c r="E44" s="47"/>
      <c r="F44" s="48"/>
      <c r="G44" s="47"/>
      <c r="H44" s="48"/>
      <c r="I44" s="47" t="s">
        <v>316</v>
      </c>
      <c r="J44" s="48">
        <f>TRUNC(SUM(J42:J43),2)</f>
        <v>56910.65</v>
      </c>
    </row>
    <row r="45" spans="1:10" ht="15" thickBot="1" x14ac:dyDescent="0.25">
      <c r="A45" s="47"/>
      <c r="B45" s="47"/>
      <c r="C45" s="47"/>
      <c r="D45" s="47"/>
      <c r="E45" s="47"/>
      <c r="F45" s="48"/>
      <c r="G45" s="47"/>
      <c r="H45" s="258"/>
      <c r="I45" s="258"/>
      <c r="J45" s="48"/>
    </row>
    <row r="46" spans="1:10" ht="0.95" customHeight="1" thickTop="1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</row>
    <row r="47" spans="1:10" ht="18" customHeight="1" x14ac:dyDescent="0.2">
      <c r="A47" s="34" t="s">
        <v>42</v>
      </c>
      <c r="B47" s="35" t="s">
        <v>9</v>
      </c>
      <c r="C47" s="34" t="s">
        <v>10</v>
      </c>
      <c r="D47" s="34" t="s">
        <v>11</v>
      </c>
      <c r="E47" s="260" t="s">
        <v>367</v>
      </c>
      <c r="F47" s="260"/>
      <c r="G47" s="36" t="s">
        <v>12</v>
      </c>
      <c r="H47" s="35" t="s">
        <v>13</v>
      </c>
      <c r="I47" s="35" t="s">
        <v>14</v>
      </c>
      <c r="J47" s="35" t="s">
        <v>16</v>
      </c>
    </row>
    <row r="48" spans="1:10" ht="26.1" customHeight="1" x14ac:dyDescent="0.2">
      <c r="A48" s="37" t="s">
        <v>368</v>
      </c>
      <c r="B48" s="38" t="s">
        <v>43</v>
      </c>
      <c r="C48" s="37" t="s">
        <v>21</v>
      </c>
      <c r="D48" s="37" t="s">
        <v>44</v>
      </c>
      <c r="E48" s="261" t="s">
        <v>369</v>
      </c>
      <c r="F48" s="261"/>
      <c r="G48" s="39" t="s">
        <v>23</v>
      </c>
      <c r="H48" s="40"/>
      <c r="I48" s="41"/>
      <c r="J48" s="41"/>
    </row>
    <row r="49" spans="1:10" ht="24" customHeight="1" x14ac:dyDescent="0.2">
      <c r="A49" s="42" t="s">
        <v>370</v>
      </c>
      <c r="B49" s="43" t="s">
        <v>391</v>
      </c>
      <c r="C49" s="42" t="s">
        <v>21</v>
      </c>
      <c r="D49" s="42" t="s">
        <v>392</v>
      </c>
      <c r="E49" s="257" t="s">
        <v>373</v>
      </c>
      <c r="F49" s="257"/>
      <c r="G49" s="44" t="s">
        <v>23</v>
      </c>
      <c r="H49" s="45">
        <v>1</v>
      </c>
      <c r="I49" s="46">
        <v>736.59</v>
      </c>
      <c r="J49" s="46">
        <f>TRUNC(I49*H49,2)</f>
        <v>736.59</v>
      </c>
    </row>
    <row r="50" spans="1:10" x14ac:dyDescent="0.2">
      <c r="A50" s="47"/>
      <c r="B50" s="47"/>
      <c r="C50" s="47"/>
      <c r="D50" s="47"/>
      <c r="E50" s="47"/>
      <c r="F50" s="48"/>
      <c r="G50" s="47"/>
      <c r="H50" s="48"/>
      <c r="I50" s="47" t="s">
        <v>316</v>
      </c>
      <c r="J50" s="48">
        <f>TRUNC(SUM(J48:J49),2)</f>
        <v>736.59</v>
      </c>
    </row>
    <row r="51" spans="1:10" ht="15" thickBot="1" x14ac:dyDescent="0.25">
      <c r="A51" s="47"/>
      <c r="B51" s="47"/>
      <c r="C51" s="47"/>
      <c r="D51" s="47"/>
      <c r="E51" s="47"/>
      <c r="F51" s="48"/>
      <c r="G51" s="47"/>
      <c r="H51" s="258"/>
      <c r="I51" s="258"/>
      <c r="J51" s="48"/>
    </row>
    <row r="52" spans="1:10" ht="0.95" customHeight="1" thickTop="1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</row>
    <row r="53" spans="1:10" ht="18" customHeight="1" x14ac:dyDescent="0.2">
      <c r="A53" s="34" t="s">
        <v>45</v>
      </c>
      <c r="B53" s="35" t="s">
        <v>9</v>
      </c>
      <c r="C53" s="34" t="s">
        <v>10</v>
      </c>
      <c r="D53" s="34" t="s">
        <v>11</v>
      </c>
      <c r="E53" s="260" t="s">
        <v>367</v>
      </c>
      <c r="F53" s="260"/>
      <c r="G53" s="36" t="s">
        <v>12</v>
      </c>
      <c r="H53" s="35" t="s">
        <v>13</v>
      </c>
      <c r="I53" s="35" t="s">
        <v>14</v>
      </c>
      <c r="J53" s="35" t="s">
        <v>16</v>
      </c>
    </row>
    <row r="54" spans="1:10" ht="24" customHeight="1" x14ac:dyDescent="0.2">
      <c r="A54" s="37" t="s">
        <v>368</v>
      </c>
      <c r="B54" s="38" t="s">
        <v>46</v>
      </c>
      <c r="C54" s="37" t="s">
        <v>21</v>
      </c>
      <c r="D54" s="37" t="s">
        <v>47</v>
      </c>
      <c r="E54" s="261" t="s">
        <v>369</v>
      </c>
      <c r="F54" s="261"/>
      <c r="G54" s="39" t="s">
        <v>23</v>
      </c>
      <c r="H54" s="40"/>
      <c r="I54" s="41"/>
      <c r="J54" s="41"/>
    </row>
    <row r="55" spans="1:10" ht="24" customHeight="1" x14ac:dyDescent="0.2">
      <c r="A55" s="42" t="s">
        <v>370</v>
      </c>
      <c r="B55" s="43" t="s">
        <v>393</v>
      </c>
      <c r="C55" s="42" t="s">
        <v>21</v>
      </c>
      <c r="D55" s="42" t="s">
        <v>394</v>
      </c>
      <c r="E55" s="257" t="s">
        <v>373</v>
      </c>
      <c r="F55" s="257"/>
      <c r="G55" s="44" t="s">
        <v>23</v>
      </c>
      <c r="H55" s="45">
        <v>1</v>
      </c>
      <c r="I55" s="46">
        <v>7937.61</v>
      </c>
      <c r="J55" s="46">
        <f>TRUNC(I55*H55,2)</f>
        <v>7937.61</v>
      </c>
    </row>
    <row r="56" spans="1:10" x14ac:dyDescent="0.2">
      <c r="A56" s="47"/>
      <c r="B56" s="47"/>
      <c r="C56" s="47"/>
      <c r="D56" s="47"/>
      <c r="E56" s="47"/>
      <c r="F56" s="48"/>
      <c r="G56" s="47"/>
      <c r="H56" s="48"/>
      <c r="I56" s="47" t="s">
        <v>316</v>
      </c>
      <c r="J56" s="48">
        <f>TRUNC(SUM(J54:J55),2)</f>
        <v>7937.61</v>
      </c>
    </row>
    <row r="57" spans="1:10" ht="15" thickBot="1" x14ac:dyDescent="0.25">
      <c r="A57" s="47"/>
      <c r="B57" s="47"/>
      <c r="C57" s="47"/>
      <c r="D57" s="47"/>
      <c r="E57" s="47"/>
      <c r="F57" s="48"/>
      <c r="G57" s="47"/>
      <c r="H57" s="258"/>
      <c r="I57" s="258"/>
      <c r="J57" s="48"/>
    </row>
    <row r="58" spans="1:10" ht="0.95" customHeight="1" thickTop="1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</row>
    <row r="59" spans="1:10" ht="18" customHeight="1" x14ac:dyDescent="0.2">
      <c r="A59" s="34" t="s">
        <v>50</v>
      </c>
      <c r="B59" s="35" t="s">
        <v>9</v>
      </c>
      <c r="C59" s="34" t="s">
        <v>10</v>
      </c>
      <c r="D59" s="34" t="s">
        <v>11</v>
      </c>
      <c r="E59" s="260" t="s">
        <v>367</v>
      </c>
      <c r="F59" s="260"/>
      <c r="G59" s="36" t="s">
        <v>12</v>
      </c>
      <c r="H59" s="35" t="s">
        <v>13</v>
      </c>
      <c r="I59" s="35" t="s">
        <v>14</v>
      </c>
      <c r="J59" s="35" t="s">
        <v>16</v>
      </c>
    </row>
    <row r="60" spans="1:10" ht="51.95" customHeight="1" x14ac:dyDescent="0.2">
      <c r="A60" s="37" t="s">
        <v>368</v>
      </c>
      <c r="B60" s="38" t="s">
        <v>51</v>
      </c>
      <c r="C60" s="37" t="s">
        <v>21</v>
      </c>
      <c r="D60" s="37" t="s">
        <v>52</v>
      </c>
      <c r="E60" s="261" t="s">
        <v>369</v>
      </c>
      <c r="F60" s="261"/>
      <c r="G60" s="39" t="s">
        <v>23</v>
      </c>
      <c r="H60" s="40"/>
      <c r="I60" s="41"/>
      <c r="J60" s="41"/>
    </row>
    <row r="61" spans="1:10" ht="24" customHeight="1" x14ac:dyDescent="0.2">
      <c r="A61" s="50" t="s">
        <v>395</v>
      </c>
      <c r="B61" s="51" t="s">
        <v>396</v>
      </c>
      <c r="C61" s="50" t="s">
        <v>155</v>
      </c>
      <c r="D61" s="50" t="s">
        <v>397</v>
      </c>
      <c r="E61" s="259" t="s">
        <v>398</v>
      </c>
      <c r="F61" s="259"/>
      <c r="G61" s="52" t="s">
        <v>399</v>
      </c>
      <c r="H61" s="53">
        <v>3</v>
      </c>
      <c r="I61" s="54">
        <v>24.26</v>
      </c>
      <c r="J61" s="54">
        <f>TRUNC(I61*H61,2)</f>
        <v>72.78</v>
      </c>
    </row>
    <row r="62" spans="1:10" ht="26.1" customHeight="1" x14ac:dyDescent="0.2">
      <c r="A62" s="50" t="s">
        <v>395</v>
      </c>
      <c r="B62" s="51" t="s">
        <v>400</v>
      </c>
      <c r="C62" s="50" t="s">
        <v>155</v>
      </c>
      <c r="D62" s="50" t="s">
        <v>401</v>
      </c>
      <c r="E62" s="259" t="s">
        <v>398</v>
      </c>
      <c r="F62" s="259"/>
      <c r="G62" s="52" t="s">
        <v>399</v>
      </c>
      <c r="H62" s="53">
        <v>3</v>
      </c>
      <c r="I62" s="54">
        <v>30.92</v>
      </c>
      <c r="J62" s="54">
        <f>TRUNC(I62*H62,2)</f>
        <v>92.76</v>
      </c>
    </row>
    <row r="63" spans="1:10" ht="26.1" customHeight="1" x14ac:dyDescent="0.2">
      <c r="A63" s="42" t="s">
        <v>370</v>
      </c>
      <c r="B63" s="43" t="s">
        <v>402</v>
      </c>
      <c r="C63" s="42" t="s">
        <v>155</v>
      </c>
      <c r="D63" s="42" t="s">
        <v>403</v>
      </c>
      <c r="E63" s="257" t="s">
        <v>373</v>
      </c>
      <c r="F63" s="257"/>
      <c r="G63" s="44" t="s">
        <v>114</v>
      </c>
      <c r="H63" s="45">
        <v>0.5</v>
      </c>
      <c r="I63" s="46">
        <v>8.6300000000000008</v>
      </c>
      <c r="J63" s="46">
        <f>TRUNC(I63*H63,2)</f>
        <v>4.3099999999999996</v>
      </c>
    </row>
    <row r="64" spans="1:10" x14ac:dyDescent="0.2">
      <c r="A64" s="47"/>
      <c r="B64" s="47"/>
      <c r="C64" s="47"/>
      <c r="D64" s="47"/>
      <c r="E64" s="47"/>
      <c r="F64" s="48"/>
      <c r="G64" s="47"/>
      <c r="H64" s="48"/>
      <c r="I64" s="47" t="s">
        <v>316</v>
      </c>
      <c r="J64" s="48">
        <f>TRUNC(SUM(J61:J63),2)</f>
        <v>169.85</v>
      </c>
    </row>
    <row r="65" spans="1:10" ht="15" thickBot="1" x14ac:dyDescent="0.25">
      <c r="A65" s="47"/>
      <c r="B65" s="47"/>
      <c r="C65" s="47"/>
      <c r="D65" s="47"/>
      <c r="E65" s="47"/>
      <c r="F65" s="48"/>
      <c r="G65" s="47"/>
      <c r="H65" s="258"/>
      <c r="I65" s="258"/>
      <c r="J65" s="48"/>
    </row>
    <row r="66" spans="1:10" ht="0.95" customHeight="1" thickTop="1" x14ac:dyDescent="0.2">
      <c r="A66" s="49"/>
      <c r="B66" s="49"/>
      <c r="C66" s="49"/>
      <c r="D66" s="49"/>
      <c r="E66" s="49"/>
      <c r="F66" s="49"/>
      <c r="G66" s="49"/>
      <c r="H66" s="49"/>
      <c r="I66" s="49"/>
      <c r="J66" s="49"/>
    </row>
    <row r="67" spans="1:10" ht="18" customHeight="1" x14ac:dyDescent="0.2">
      <c r="A67" s="34" t="s">
        <v>53</v>
      </c>
      <c r="B67" s="35" t="s">
        <v>9</v>
      </c>
      <c r="C67" s="34" t="s">
        <v>10</v>
      </c>
      <c r="D67" s="34" t="s">
        <v>11</v>
      </c>
      <c r="E67" s="260" t="s">
        <v>367</v>
      </c>
      <c r="F67" s="260"/>
      <c r="G67" s="36" t="s">
        <v>12</v>
      </c>
      <c r="H67" s="35" t="s">
        <v>13</v>
      </c>
      <c r="I67" s="35" t="s">
        <v>14</v>
      </c>
      <c r="J67" s="35" t="s">
        <v>16</v>
      </c>
    </row>
    <row r="68" spans="1:10" ht="51.95" customHeight="1" x14ac:dyDescent="0.2">
      <c r="A68" s="37" t="s">
        <v>368</v>
      </c>
      <c r="B68" s="38" t="s">
        <v>54</v>
      </c>
      <c r="C68" s="37" t="s">
        <v>21</v>
      </c>
      <c r="D68" s="37" t="s">
        <v>55</v>
      </c>
      <c r="E68" s="261" t="s">
        <v>369</v>
      </c>
      <c r="F68" s="261"/>
      <c r="G68" s="39" t="s">
        <v>23</v>
      </c>
      <c r="H68" s="40"/>
      <c r="I68" s="41"/>
      <c r="J68" s="41"/>
    </row>
    <row r="69" spans="1:10" ht="24" customHeight="1" x14ac:dyDescent="0.2">
      <c r="A69" s="50" t="s">
        <v>395</v>
      </c>
      <c r="B69" s="51" t="s">
        <v>396</v>
      </c>
      <c r="C69" s="50" t="s">
        <v>155</v>
      </c>
      <c r="D69" s="50" t="s">
        <v>397</v>
      </c>
      <c r="E69" s="259" t="s">
        <v>398</v>
      </c>
      <c r="F69" s="259"/>
      <c r="G69" s="52" t="s">
        <v>399</v>
      </c>
      <c r="H69" s="53">
        <v>3</v>
      </c>
      <c r="I69" s="54">
        <v>24.26</v>
      </c>
      <c r="J69" s="54">
        <f>TRUNC(I69*H69,2)</f>
        <v>72.78</v>
      </c>
    </row>
    <row r="70" spans="1:10" ht="26.1" customHeight="1" x14ac:dyDescent="0.2">
      <c r="A70" s="50" t="s">
        <v>395</v>
      </c>
      <c r="B70" s="51" t="s">
        <v>400</v>
      </c>
      <c r="C70" s="50" t="s">
        <v>155</v>
      </c>
      <c r="D70" s="50" t="s">
        <v>401</v>
      </c>
      <c r="E70" s="259" t="s">
        <v>398</v>
      </c>
      <c r="F70" s="259"/>
      <c r="G70" s="52" t="s">
        <v>399</v>
      </c>
      <c r="H70" s="53">
        <v>3</v>
      </c>
      <c r="I70" s="54">
        <v>30.92</v>
      </c>
      <c r="J70" s="54">
        <f>TRUNC(I70*H70,2)</f>
        <v>92.76</v>
      </c>
    </row>
    <row r="71" spans="1:10" ht="26.1" customHeight="1" x14ac:dyDescent="0.2">
      <c r="A71" s="42" t="s">
        <v>370</v>
      </c>
      <c r="B71" s="43" t="s">
        <v>402</v>
      </c>
      <c r="C71" s="42" t="s">
        <v>155</v>
      </c>
      <c r="D71" s="42" t="s">
        <v>403</v>
      </c>
      <c r="E71" s="257" t="s">
        <v>373</v>
      </c>
      <c r="F71" s="257"/>
      <c r="G71" s="44" t="s">
        <v>114</v>
      </c>
      <c r="H71" s="45">
        <v>0.5</v>
      </c>
      <c r="I71" s="46">
        <v>8.6300000000000008</v>
      </c>
      <c r="J71" s="46">
        <f>TRUNC(I71*H71,2)</f>
        <v>4.3099999999999996</v>
      </c>
    </row>
    <row r="72" spans="1:10" x14ac:dyDescent="0.2">
      <c r="A72" s="47"/>
      <c r="B72" s="47"/>
      <c r="C72" s="47"/>
      <c r="D72" s="47"/>
      <c r="E72" s="47"/>
      <c r="F72" s="48"/>
      <c r="G72" s="47"/>
      <c r="H72" s="48"/>
      <c r="I72" s="47" t="s">
        <v>316</v>
      </c>
      <c r="J72" s="48">
        <f>TRUNC(SUM(J69:J71),2)</f>
        <v>169.85</v>
      </c>
    </row>
    <row r="73" spans="1:10" ht="15" thickBot="1" x14ac:dyDescent="0.25">
      <c r="A73" s="47"/>
      <c r="B73" s="47"/>
      <c r="C73" s="47"/>
      <c r="D73" s="47"/>
      <c r="E73" s="47"/>
      <c r="F73" s="48"/>
      <c r="G73" s="47"/>
      <c r="H73" s="258"/>
      <c r="I73" s="258"/>
      <c r="J73" s="48"/>
    </row>
    <row r="74" spans="1:10" ht="0.95" customHeight="1" thickTop="1" x14ac:dyDescent="0.2">
      <c r="A74" s="49"/>
      <c r="B74" s="49"/>
      <c r="C74" s="49"/>
      <c r="D74" s="49"/>
      <c r="E74" s="49"/>
      <c r="F74" s="49"/>
      <c r="G74" s="49"/>
      <c r="H74" s="49"/>
      <c r="I74" s="49"/>
      <c r="J74" s="49"/>
    </row>
    <row r="75" spans="1:10" ht="18" customHeight="1" x14ac:dyDescent="0.2">
      <c r="A75" s="34" t="s">
        <v>56</v>
      </c>
      <c r="B75" s="35" t="s">
        <v>9</v>
      </c>
      <c r="C75" s="34" t="s">
        <v>10</v>
      </c>
      <c r="D75" s="34" t="s">
        <v>11</v>
      </c>
      <c r="E75" s="260" t="s">
        <v>367</v>
      </c>
      <c r="F75" s="260"/>
      <c r="G75" s="36" t="s">
        <v>12</v>
      </c>
      <c r="H75" s="35" t="s">
        <v>13</v>
      </c>
      <c r="I75" s="35" t="s">
        <v>14</v>
      </c>
      <c r="J75" s="35" t="s">
        <v>16</v>
      </c>
    </row>
    <row r="76" spans="1:10" ht="51.95" customHeight="1" x14ac:dyDescent="0.2">
      <c r="A76" s="37" t="s">
        <v>368</v>
      </c>
      <c r="B76" s="38" t="s">
        <v>57</v>
      </c>
      <c r="C76" s="37" t="s">
        <v>21</v>
      </c>
      <c r="D76" s="37" t="s">
        <v>58</v>
      </c>
      <c r="E76" s="261" t="s">
        <v>369</v>
      </c>
      <c r="F76" s="261"/>
      <c r="G76" s="39" t="s">
        <v>23</v>
      </c>
      <c r="H76" s="40"/>
      <c r="I76" s="41"/>
      <c r="J76" s="41"/>
    </row>
    <row r="77" spans="1:10" ht="24" customHeight="1" x14ac:dyDescent="0.2">
      <c r="A77" s="50" t="s">
        <v>395</v>
      </c>
      <c r="B77" s="51" t="s">
        <v>396</v>
      </c>
      <c r="C77" s="50" t="s">
        <v>155</v>
      </c>
      <c r="D77" s="50" t="s">
        <v>397</v>
      </c>
      <c r="E77" s="259" t="s">
        <v>398</v>
      </c>
      <c r="F77" s="259"/>
      <c r="G77" s="52" t="s">
        <v>399</v>
      </c>
      <c r="H77" s="53">
        <v>3</v>
      </c>
      <c r="I77" s="54">
        <v>24.26</v>
      </c>
      <c r="J77" s="54">
        <f>TRUNC(I77*H77,2)</f>
        <v>72.78</v>
      </c>
    </row>
    <row r="78" spans="1:10" ht="26.1" customHeight="1" x14ac:dyDescent="0.2">
      <c r="A78" s="50" t="s">
        <v>395</v>
      </c>
      <c r="B78" s="51" t="s">
        <v>400</v>
      </c>
      <c r="C78" s="50" t="s">
        <v>155</v>
      </c>
      <c r="D78" s="50" t="s">
        <v>401</v>
      </c>
      <c r="E78" s="259" t="s">
        <v>398</v>
      </c>
      <c r="F78" s="259"/>
      <c r="G78" s="52" t="s">
        <v>399</v>
      </c>
      <c r="H78" s="53">
        <v>3</v>
      </c>
      <c r="I78" s="54">
        <v>30.92</v>
      </c>
      <c r="J78" s="54">
        <f>TRUNC(I78*H78,2)</f>
        <v>92.76</v>
      </c>
    </row>
    <row r="79" spans="1:10" ht="26.1" customHeight="1" x14ac:dyDescent="0.2">
      <c r="A79" s="42" t="s">
        <v>370</v>
      </c>
      <c r="B79" s="43" t="s">
        <v>402</v>
      </c>
      <c r="C79" s="42" t="s">
        <v>155</v>
      </c>
      <c r="D79" s="42" t="s">
        <v>403</v>
      </c>
      <c r="E79" s="257" t="s">
        <v>373</v>
      </c>
      <c r="F79" s="257"/>
      <c r="G79" s="44" t="s">
        <v>114</v>
      </c>
      <c r="H79" s="45">
        <v>1</v>
      </c>
      <c r="I79" s="46">
        <v>8.6300000000000008</v>
      </c>
      <c r="J79" s="46">
        <f>TRUNC(I79*H79,2)</f>
        <v>8.6300000000000008</v>
      </c>
    </row>
    <row r="80" spans="1:10" x14ac:dyDescent="0.2">
      <c r="A80" s="47"/>
      <c r="B80" s="47"/>
      <c r="C80" s="47"/>
      <c r="D80" s="47"/>
      <c r="E80" s="47"/>
      <c r="F80" s="48"/>
      <c r="G80" s="47"/>
      <c r="H80" s="48"/>
      <c r="I80" s="47" t="s">
        <v>316</v>
      </c>
      <c r="J80" s="48">
        <f>TRUNC(SUM(J77:J79),2)</f>
        <v>174.17</v>
      </c>
    </row>
    <row r="81" spans="1:10" ht="15" thickBot="1" x14ac:dyDescent="0.25">
      <c r="A81" s="47"/>
      <c r="B81" s="47"/>
      <c r="C81" s="47"/>
      <c r="D81" s="47"/>
      <c r="E81" s="47"/>
      <c r="F81" s="48"/>
      <c r="G81" s="47"/>
      <c r="H81" s="258"/>
      <c r="I81" s="258"/>
      <c r="J81" s="48"/>
    </row>
    <row r="82" spans="1:10" ht="0.95" customHeight="1" thickTop="1" x14ac:dyDescent="0.2">
      <c r="A82" s="49"/>
      <c r="B82" s="49"/>
      <c r="C82" s="49"/>
      <c r="D82" s="49"/>
      <c r="E82" s="49"/>
      <c r="F82" s="49"/>
      <c r="G82" s="49"/>
      <c r="H82" s="49"/>
      <c r="I82" s="49"/>
      <c r="J82" s="49"/>
    </row>
    <row r="83" spans="1:10" ht="18" customHeight="1" x14ac:dyDescent="0.2">
      <c r="A83" s="34" t="s">
        <v>59</v>
      </c>
      <c r="B83" s="35" t="s">
        <v>9</v>
      </c>
      <c r="C83" s="34" t="s">
        <v>10</v>
      </c>
      <c r="D83" s="34" t="s">
        <v>11</v>
      </c>
      <c r="E83" s="260" t="s">
        <v>367</v>
      </c>
      <c r="F83" s="260"/>
      <c r="G83" s="36" t="s">
        <v>12</v>
      </c>
      <c r="H83" s="35" t="s">
        <v>13</v>
      </c>
      <c r="I83" s="35" t="s">
        <v>14</v>
      </c>
      <c r="J83" s="35" t="s">
        <v>16</v>
      </c>
    </row>
    <row r="84" spans="1:10" ht="39" customHeight="1" x14ac:dyDescent="0.2">
      <c r="A84" s="37" t="s">
        <v>368</v>
      </c>
      <c r="B84" s="38" t="s">
        <v>60</v>
      </c>
      <c r="C84" s="37" t="s">
        <v>21</v>
      </c>
      <c r="D84" s="37" t="s">
        <v>61</v>
      </c>
      <c r="E84" s="261" t="s">
        <v>369</v>
      </c>
      <c r="F84" s="261"/>
      <c r="G84" s="39" t="s">
        <v>23</v>
      </c>
      <c r="H84" s="40"/>
      <c r="I84" s="41"/>
      <c r="J84" s="41"/>
    </row>
    <row r="85" spans="1:10" ht="24" customHeight="1" x14ac:dyDescent="0.2">
      <c r="A85" s="50" t="s">
        <v>395</v>
      </c>
      <c r="B85" s="51" t="s">
        <v>396</v>
      </c>
      <c r="C85" s="50" t="s">
        <v>155</v>
      </c>
      <c r="D85" s="50" t="s">
        <v>397</v>
      </c>
      <c r="E85" s="259" t="s">
        <v>398</v>
      </c>
      <c r="F85" s="259"/>
      <c r="G85" s="52" t="s">
        <v>399</v>
      </c>
      <c r="H85" s="53">
        <v>6</v>
      </c>
      <c r="I85" s="54">
        <v>24.26</v>
      </c>
      <c r="J85" s="54">
        <f>TRUNC(I85*H85,2)</f>
        <v>145.56</v>
      </c>
    </row>
    <row r="86" spans="1:10" ht="26.1" customHeight="1" x14ac:dyDescent="0.2">
      <c r="A86" s="50" t="s">
        <v>395</v>
      </c>
      <c r="B86" s="51" t="s">
        <v>400</v>
      </c>
      <c r="C86" s="50" t="s">
        <v>155</v>
      </c>
      <c r="D86" s="50" t="s">
        <v>401</v>
      </c>
      <c r="E86" s="259" t="s">
        <v>398</v>
      </c>
      <c r="F86" s="259"/>
      <c r="G86" s="52" t="s">
        <v>399</v>
      </c>
      <c r="H86" s="53">
        <v>6</v>
      </c>
      <c r="I86" s="54">
        <v>30.92</v>
      </c>
      <c r="J86" s="54">
        <f>TRUNC(I86*H86,2)</f>
        <v>185.52</v>
      </c>
    </row>
    <row r="87" spans="1:10" ht="24" customHeight="1" x14ac:dyDescent="0.2">
      <c r="A87" s="42" t="s">
        <v>370</v>
      </c>
      <c r="B87" s="43" t="s">
        <v>404</v>
      </c>
      <c r="C87" s="42" t="s">
        <v>150</v>
      </c>
      <c r="D87" s="42" t="s">
        <v>405</v>
      </c>
      <c r="E87" s="257" t="s">
        <v>373</v>
      </c>
      <c r="F87" s="257"/>
      <c r="G87" s="44" t="s">
        <v>152</v>
      </c>
      <c r="H87" s="45">
        <v>12</v>
      </c>
      <c r="I87" s="46">
        <v>0.67</v>
      </c>
      <c r="J87" s="46">
        <f>TRUNC(I87*H87,2)</f>
        <v>8.0399999999999991</v>
      </c>
    </row>
    <row r="88" spans="1:10" ht="24" customHeight="1" x14ac:dyDescent="0.2">
      <c r="A88" s="42" t="s">
        <v>370</v>
      </c>
      <c r="B88" s="43" t="s">
        <v>406</v>
      </c>
      <c r="C88" s="42" t="s">
        <v>155</v>
      </c>
      <c r="D88" s="42" t="s">
        <v>407</v>
      </c>
      <c r="E88" s="257" t="s">
        <v>373</v>
      </c>
      <c r="F88" s="257"/>
      <c r="G88" s="44" t="s">
        <v>152</v>
      </c>
      <c r="H88" s="45">
        <v>12</v>
      </c>
      <c r="I88" s="46">
        <v>0.24</v>
      </c>
      <c r="J88" s="46">
        <f t="shared" ref="J88:J90" si="0">TRUNC(I88*H88,2)</f>
        <v>2.88</v>
      </c>
    </row>
    <row r="89" spans="1:10" ht="26.1" customHeight="1" x14ac:dyDescent="0.2">
      <c r="A89" s="42" t="s">
        <v>370</v>
      </c>
      <c r="B89" s="43" t="s">
        <v>408</v>
      </c>
      <c r="C89" s="42" t="s">
        <v>155</v>
      </c>
      <c r="D89" s="42" t="s">
        <v>409</v>
      </c>
      <c r="E89" s="257" t="s">
        <v>373</v>
      </c>
      <c r="F89" s="257"/>
      <c r="G89" s="44" t="s">
        <v>152</v>
      </c>
      <c r="H89" s="45">
        <v>4</v>
      </c>
      <c r="I89" s="46">
        <v>10.45</v>
      </c>
      <c r="J89" s="46">
        <f t="shared" si="0"/>
        <v>41.8</v>
      </c>
    </row>
    <row r="90" spans="1:10" ht="26.1" customHeight="1" x14ac:dyDescent="0.2">
      <c r="A90" s="42" t="s">
        <v>370</v>
      </c>
      <c r="B90" s="43" t="s">
        <v>410</v>
      </c>
      <c r="C90" s="42" t="s">
        <v>150</v>
      </c>
      <c r="D90" s="42" t="s">
        <v>411</v>
      </c>
      <c r="E90" s="257" t="s">
        <v>373</v>
      </c>
      <c r="F90" s="257"/>
      <c r="G90" s="44" t="s">
        <v>152</v>
      </c>
      <c r="H90" s="45">
        <v>4</v>
      </c>
      <c r="I90" s="46">
        <v>49.68</v>
      </c>
      <c r="J90" s="46">
        <f t="shared" si="0"/>
        <v>198.72</v>
      </c>
    </row>
    <row r="91" spans="1:10" x14ac:dyDescent="0.2">
      <c r="A91" s="47"/>
      <c r="B91" s="47"/>
      <c r="C91" s="47"/>
      <c r="D91" s="47"/>
      <c r="E91" s="47"/>
      <c r="F91" s="48"/>
      <c r="G91" s="47"/>
      <c r="H91" s="48"/>
      <c r="I91" s="47" t="s">
        <v>316</v>
      </c>
      <c r="J91" s="48">
        <f>TRUNC(SUM(J85:J90),2)</f>
        <v>582.52</v>
      </c>
    </row>
    <row r="92" spans="1:10" ht="15" thickBot="1" x14ac:dyDescent="0.25">
      <c r="A92" s="47"/>
      <c r="B92" s="47"/>
      <c r="C92" s="47"/>
      <c r="D92" s="47"/>
      <c r="E92" s="47"/>
      <c r="F92" s="48"/>
      <c r="G92" s="47"/>
      <c r="H92" s="258"/>
      <c r="I92" s="258"/>
      <c r="J92" s="48"/>
    </row>
    <row r="93" spans="1:10" ht="0.95" customHeight="1" thickTop="1" x14ac:dyDescent="0.2">
      <c r="A93" s="49"/>
      <c r="B93" s="49"/>
      <c r="C93" s="49"/>
      <c r="D93" s="49"/>
      <c r="E93" s="49"/>
      <c r="F93" s="49"/>
      <c r="G93" s="49"/>
      <c r="H93" s="49"/>
      <c r="I93" s="49"/>
      <c r="J93" s="49"/>
    </row>
    <row r="94" spans="1:10" ht="18" customHeight="1" x14ac:dyDescent="0.2">
      <c r="A94" s="34" t="s">
        <v>62</v>
      </c>
      <c r="B94" s="35" t="s">
        <v>9</v>
      </c>
      <c r="C94" s="34" t="s">
        <v>10</v>
      </c>
      <c r="D94" s="34" t="s">
        <v>11</v>
      </c>
      <c r="E94" s="260" t="s">
        <v>367</v>
      </c>
      <c r="F94" s="260"/>
      <c r="G94" s="36" t="s">
        <v>12</v>
      </c>
      <c r="H94" s="35" t="s">
        <v>13</v>
      </c>
      <c r="I94" s="35" t="s">
        <v>14</v>
      </c>
      <c r="J94" s="35" t="s">
        <v>16</v>
      </c>
    </row>
    <row r="95" spans="1:10" ht="24" customHeight="1" x14ac:dyDescent="0.2">
      <c r="A95" s="37" t="s">
        <v>368</v>
      </c>
      <c r="B95" s="38" t="s">
        <v>63</v>
      </c>
      <c r="C95" s="37" t="s">
        <v>21</v>
      </c>
      <c r="D95" s="37" t="s">
        <v>64</v>
      </c>
      <c r="E95" s="261" t="s">
        <v>369</v>
      </c>
      <c r="F95" s="261"/>
      <c r="G95" s="39" t="s">
        <v>23</v>
      </c>
      <c r="H95" s="40"/>
      <c r="I95" s="41"/>
      <c r="J95" s="41"/>
    </row>
    <row r="96" spans="1:10" ht="26.1" customHeight="1" x14ac:dyDescent="0.2">
      <c r="A96" s="50" t="s">
        <v>395</v>
      </c>
      <c r="B96" s="51" t="s">
        <v>412</v>
      </c>
      <c r="C96" s="50" t="s">
        <v>155</v>
      </c>
      <c r="D96" s="50" t="s">
        <v>413</v>
      </c>
      <c r="E96" s="259" t="s">
        <v>398</v>
      </c>
      <c r="F96" s="259"/>
      <c r="G96" s="52" t="s">
        <v>399</v>
      </c>
      <c r="H96" s="53">
        <v>6</v>
      </c>
      <c r="I96" s="54">
        <v>45.49</v>
      </c>
      <c r="J96" s="54">
        <f>TRUNC(I96*H96,2)</f>
        <v>272.94</v>
      </c>
    </row>
    <row r="97" spans="1:10" x14ac:dyDescent="0.2">
      <c r="A97" s="47"/>
      <c r="B97" s="47"/>
      <c r="C97" s="47"/>
      <c r="D97" s="47"/>
      <c r="E97" s="47"/>
      <c r="F97" s="48"/>
      <c r="G97" s="47"/>
      <c r="H97" s="48"/>
      <c r="I97" s="47" t="s">
        <v>316</v>
      </c>
      <c r="J97" s="48">
        <f>TRUNC(SUM(J96),2)</f>
        <v>272.94</v>
      </c>
    </row>
    <row r="98" spans="1:10" ht="15" thickBot="1" x14ac:dyDescent="0.25">
      <c r="A98" s="47"/>
      <c r="B98" s="47"/>
      <c r="C98" s="47"/>
      <c r="D98" s="47"/>
      <c r="E98" s="47"/>
      <c r="F98" s="48"/>
      <c r="G98" s="47"/>
      <c r="H98" s="258"/>
      <c r="I98" s="258"/>
      <c r="J98" s="48"/>
    </row>
    <row r="99" spans="1:10" ht="0.95" customHeight="1" thickTop="1" x14ac:dyDescent="0.2">
      <c r="A99" s="49"/>
      <c r="B99" s="49"/>
      <c r="C99" s="49"/>
      <c r="D99" s="49"/>
      <c r="E99" s="49"/>
      <c r="F99" s="49"/>
      <c r="G99" s="49"/>
      <c r="H99" s="49"/>
      <c r="I99" s="49"/>
      <c r="J99" s="49"/>
    </row>
    <row r="100" spans="1:10" ht="18" customHeight="1" x14ac:dyDescent="0.2">
      <c r="A100" s="34" t="s">
        <v>65</v>
      </c>
      <c r="B100" s="35" t="s">
        <v>9</v>
      </c>
      <c r="C100" s="34" t="s">
        <v>10</v>
      </c>
      <c r="D100" s="34" t="s">
        <v>11</v>
      </c>
      <c r="E100" s="260" t="s">
        <v>367</v>
      </c>
      <c r="F100" s="260"/>
      <c r="G100" s="36" t="s">
        <v>12</v>
      </c>
      <c r="H100" s="35" t="s">
        <v>13</v>
      </c>
      <c r="I100" s="35" t="s">
        <v>14</v>
      </c>
      <c r="J100" s="35" t="s">
        <v>16</v>
      </c>
    </row>
    <row r="101" spans="1:10" ht="26.1" customHeight="1" x14ac:dyDescent="0.2">
      <c r="A101" s="37" t="s">
        <v>368</v>
      </c>
      <c r="B101" s="38" t="s">
        <v>66</v>
      </c>
      <c r="C101" s="37" t="s">
        <v>21</v>
      </c>
      <c r="D101" s="37" t="s">
        <v>67</v>
      </c>
      <c r="E101" s="261" t="s">
        <v>369</v>
      </c>
      <c r="F101" s="261"/>
      <c r="G101" s="39" t="s">
        <v>23</v>
      </c>
      <c r="H101" s="40"/>
      <c r="I101" s="41"/>
      <c r="J101" s="41"/>
    </row>
    <row r="102" spans="1:10" ht="24" customHeight="1" x14ac:dyDescent="0.2">
      <c r="A102" s="50" t="s">
        <v>395</v>
      </c>
      <c r="B102" s="51" t="s">
        <v>396</v>
      </c>
      <c r="C102" s="50" t="s">
        <v>155</v>
      </c>
      <c r="D102" s="50" t="s">
        <v>397</v>
      </c>
      <c r="E102" s="259" t="s">
        <v>398</v>
      </c>
      <c r="F102" s="259"/>
      <c r="G102" s="52" t="s">
        <v>399</v>
      </c>
      <c r="H102" s="53">
        <v>2</v>
      </c>
      <c r="I102" s="54">
        <v>24.26</v>
      </c>
      <c r="J102" s="54">
        <f t="shared" ref="J102:J104" si="1">TRUNC(I102*H102,2)</f>
        <v>48.52</v>
      </c>
    </row>
    <row r="103" spans="1:10" ht="26.1" customHeight="1" x14ac:dyDescent="0.2">
      <c r="A103" s="50" t="s">
        <v>395</v>
      </c>
      <c r="B103" s="51" t="s">
        <v>400</v>
      </c>
      <c r="C103" s="50" t="s">
        <v>155</v>
      </c>
      <c r="D103" s="50" t="s">
        <v>401</v>
      </c>
      <c r="E103" s="259" t="s">
        <v>398</v>
      </c>
      <c r="F103" s="259"/>
      <c r="G103" s="52" t="s">
        <v>399</v>
      </c>
      <c r="H103" s="53">
        <v>2</v>
      </c>
      <c r="I103" s="54">
        <v>30.92</v>
      </c>
      <c r="J103" s="54">
        <f t="shared" si="1"/>
        <v>61.84</v>
      </c>
    </row>
    <row r="104" spans="1:10" ht="24" customHeight="1" x14ac:dyDescent="0.2">
      <c r="A104" s="42" t="s">
        <v>370</v>
      </c>
      <c r="B104" s="43" t="s">
        <v>391</v>
      </c>
      <c r="C104" s="42" t="s">
        <v>21</v>
      </c>
      <c r="D104" s="42" t="s">
        <v>392</v>
      </c>
      <c r="E104" s="257" t="s">
        <v>373</v>
      </c>
      <c r="F104" s="257"/>
      <c r="G104" s="44" t="s">
        <v>23</v>
      </c>
      <c r="H104" s="45">
        <v>1</v>
      </c>
      <c r="I104" s="46">
        <v>736.59</v>
      </c>
      <c r="J104" s="46">
        <f t="shared" si="1"/>
        <v>736.59</v>
      </c>
    </row>
    <row r="105" spans="1:10" x14ac:dyDescent="0.2">
      <c r="A105" s="47"/>
      <c r="B105" s="47"/>
      <c r="C105" s="47"/>
      <c r="D105" s="47"/>
      <c r="E105" s="47"/>
      <c r="F105" s="48"/>
      <c r="G105" s="47"/>
      <c r="H105" s="48"/>
      <c r="I105" s="47" t="s">
        <v>316</v>
      </c>
      <c r="J105" s="48">
        <f>TRUNC(SUM(J102:J104),2)</f>
        <v>846.95</v>
      </c>
    </row>
    <row r="106" spans="1:10" ht="15" thickBot="1" x14ac:dyDescent="0.25">
      <c r="A106" s="47"/>
      <c r="B106" s="47"/>
      <c r="C106" s="47"/>
      <c r="D106" s="47"/>
      <c r="E106" s="47"/>
      <c r="F106" s="48"/>
      <c r="G106" s="47"/>
      <c r="H106" s="258"/>
      <c r="I106" s="258"/>
      <c r="J106" s="48"/>
    </row>
    <row r="107" spans="1:10" ht="0.95" customHeight="1" thickTop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</row>
    <row r="108" spans="1:10" ht="18" customHeight="1" x14ac:dyDescent="0.2">
      <c r="A108" s="34" t="s">
        <v>68</v>
      </c>
      <c r="B108" s="35" t="s">
        <v>9</v>
      </c>
      <c r="C108" s="34" t="s">
        <v>10</v>
      </c>
      <c r="D108" s="34" t="s">
        <v>11</v>
      </c>
      <c r="E108" s="260" t="s">
        <v>367</v>
      </c>
      <c r="F108" s="260"/>
      <c r="G108" s="36" t="s">
        <v>12</v>
      </c>
      <c r="H108" s="35" t="s">
        <v>13</v>
      </c>
      <c r="I108" s="35" t="s">
        <v>14</v>
      </c>
      <c r="J108" s="35" t="s">
        <v>16</v>
      </c>
    </row>
    <row r="109" spans="1:10" ht="26.1" customHeight="1" x14ac:dyDescent="0.2">
      <c r="A109" s="37" t="s">
        <v>368</v>
      </c>
      <c r="B109" s="38" t="s">
        <v>69</v>
      </c>
      <c r="C109" s="37" t="s">
        <v>21</v>
      </c>
      <c r="D109" s="37" t="s">
        <v>70</v>
      </c>
      <c r="E109" s="261" t="s">
        <v>369</v>
      </c>
      <c r="F109" s="261"/>
      <c r="G109" s="39" t="s">
        <v>71</v>
      </c>
      <c r="H109" s="40"/>
      <c r="I109" s="41"/>
      <c r="J109" s="41"/>
    </row>
    <row r="110" spans="1:10" ht="24" customHeight="1" x14ac:dyDescent="0.2">
      <c r="A110" s="50" t="s">
        <v>395</v>
      </c>
      <c r="B110" s="51" t="s">
        <v>396</v>
      </c>
      <c r="C110" s="50" t="s">
        <v>155</v>
      </c>
      <c r="D110" s="50" t="s">
        <v>397</v>
      </c>
      <c r="E110" s="259" t="s">
        <v>398</v>
      </c>
      <c r="F110" s="259"/>
      <c r="G110" s="52" t="s">
        <v>399</v>
      </c>
      <c r="H110" s="53">
        <v>0.125</v>
      </c>
      <c r="I110" s="54">
        <v>24.26</v>
      </c>
      <c r="J110" s="54">
        <f t="shared" ref="J110:J112" si="2">TRUNC(I110*H110,2)</f>
        <v>3.03</v>
      </c>
    </row>
    <row r="111" spans="1:10" ht="26.1" customHeight="1" x14ac:dyDescent="0.2">
      <c r="A111" s="50" t="s">
        <v>395</v>
      </c>
      <c r="B111" s="51" t="s">
        <v>400</v>
      </c>
      <c r="C111" s="50" t="s">
        <v>155</v>
      </c>
      <c r="D111" s="50" t="s">
        <v>401</v>
      </c>
      <c r="E111" s="259" t="s">
        <v>398</v>
      </c>
      <c r="F111" s="259"/>
      <c r="G111" s="52" t="s">
        <v>399</v>
      </c>
      <c r="H111" s="53">
        <v>0.125</v>
      </c>
      <c r="I111" s="54">
        <v>30.92</v>
      </c>
      <c r="J111" s="54">
        <f t="shared" si="2"/>
        <v>3.86</v>
      </c>
    </row>
    <row r="112" spans="1:10" ht="24" customHeight="1" x14ac:dyDescent="0.2">
      <c r="A112" s="42" t="s">
        <v>370</v>
      </c>
      <c r="B112" s="43" t="s">
        <v>414</v>
      </c>
      <c r="C112" s="42" t="s">
        <v>150</v>
      </c>
      <c r="D112" s="42" t="s">
        <v>415</v>
      </c>
      <c r="E112" s="257" t="s">
        <v>373</v>
      </c>
      <c r="F112" s="257"/>
      <c r="G112" s="44" t="s">
        <v>416</v>
      </c>
      <c r="H112" s="45">
        <v>1</v>
      </c>
      <c r="I112" s="46">
        <v>70.8</v>
      </c>
      <c r="J112" s="46">
        <f t="shared" si="2"/>
        <v>70.8</v>
      </c>
    </row>
    <row r="113" spans="1:10" x14ac:dyDescent="0.2">
      <c r="A113" s="47"/>
      <c r="B113" s="47"/>
      <c r="C113" s="47"/>
      <c r="D113" s="47"/>
      <c r="E113" s="47"/>
      <c r="F113" s="48"/>
      <c r="G113" s="47"/>
      <c r="H113" s="48"/>
      <c r="I113" s="47" t="s">
        <v>316</v>
      </c>
      <c r="J113" s="48">
        <f>TRUNC(SUM(J110:J112),2)</f>
        <v>77.69</v>
      </c>
    </row>
    <row r="114" spans="1:10" x14ac:dyDescent="0.2">
      <c r="A114" s="47"/>
      <c r="B114" s="47"/>
      <c r="C114" s="47"/>
      <c r="D114" s="47"/>
      <c r="E114" s="47"/>
      <c r="F114" s="48"/>
      <c r="G114" s="47"/>
      <c r="H114" s="48"/>
      <c r="I114" s="47"/>
      <c r="J114" s="48"/>
    </row>
    <row r="115" spans="1:10" ht="18" customHeight="1" x14ac:dyDescent="0.2">
      <c r="A115" s="34" t="s">
        <v>738</v>
      </c>
      <c r="B115" s="35" t="s">
        <v>9</v>
      </c>
      <c r="C115" s="34" t="s">
        <v>10</v>
      </c>
      <c r="D115" s="34" t="s">
        <v>11</v>
      </c>
      <c r="E115" s="260" t="s">
        <v>367</v>
      </c>
      <c r="F115" s="260"/>
      <c r="G115" s="36" t="s">
        <v>12</v>
      </c>
      <c r="H115" s="35" t="s">
        <v>13</v>
      </c>
      <c r="I115" s="35" t="s">
        <v>14</v>
      </c>
      <c r="J115" s="35" t="s">
        <v>16</v>
      </c>
    </row>
    <row r="116" spans="1:10" ht="26.1" customHeight="1" x14ac:dyDescent="0.2">
      <c r="A116" s="37" t="s">
        <v>368</v>
      </c>
      <c r="B116" s="38" t="s">
        <v>133</v>
      </c>
      <c r="C116" s="37" t="s">
        <v>21</v>
      </c>
      <c r="D116" s="37" t="s">
        <v>134</v>
      </c>
      <c r="E116" s="261" t="s">
        <v>398</v>
      </c>
      <c r="F116" s="261"/>
      <c r="G116" s="39" t="s">
        <v>23</v>
      </c>
      <c r="H116" s="40"/>
      <c r="I116" s="41"/>
      <c r="J116" s="41"/>
    </row>
    <row r="117" spans="1:10" ht="26.1" customHeight="1" x14ac:dyDescent="0.2">
      <c r="A117" s="50" t="s">
        <v>395</v>
      </c>
      <c r="B117" s="51" t="s">
        <v>400</v>
      </c>
      <c r="C117" s="50" t="s">
        <v>155</v>
      </c>
      <c r="D117" s="50" t="s">
        <v>401</v>
      </c>
      <c r="E117" s="259" t="s">
        <v>398</v>
      </c>
      <c r="F117" s="259"/>
      <c r="G117" s="52" t="s">
        <v>399</v>
      </c>
      <c r="H117" s="53">
        <v>3</v>
      </c>
      <c r="I117" s="54">
        <v>30.92</v>
      </c>
      <c r="J117" s="54">
        <f t="shared" ref="J117:J123" si="3">TRUNC(I117*H117,2)</f>
        <v>92.76</v>
      </c>
    </row>
    <row r="118" spans="1:10" ht="26.1" customHeight="1" x14ac:dyDescent="0.2">
      <c r="A118" s="50" t="s">
        <v>395</v>
      </c>
      <c r="B118" s="51" t="s">
        <v>471</v>
      </c>
      <c r="C118" s="50" t="s">
        <v>155</v>
      </c>
      <c r="D118" s="50" t="s">
        <v>472</v>
      </c>
      <c r="E118" s="259" t="s">
        <v>398</v>
      </c>
      <c r="F118" s="259"/>
      <c r="G118" s="52" t="s">
        <v>399</v>
      </c>
      <c r="H118" s="53">
        <v>3</v>
      </c>
      <c r="I118" s="54">
        <v>23.75</v>
      </c>
      <c r="J118" s="54">
        <f t="shared" si="3"/>
        <v>71.25</v>
      </c>
    </row>
    <row r="119" spans="1:10" ht="24" customHeight="1" x14ac:dyDescent="0.2">
      <c r="A119" s="42" t="s">
        <v>370</v>
      </c>
      <c r="B119" s="43" t="s">
        <v>474</v>
      </c>
      <c r="C119" s="42" t="s">
        <v>150</v>
      </c>
      <c r="D119" s="42" t="s">
        <v>475</v>
      </c>
      <c r="E119" s="257" t="s">
        <v>373</v>
      </c>
      <c r="F119" s="257"/>
      <c r="G119" s="44" t="s">
        <v>152</v>
      </c>
      <c r="H119" s="45">
        <v>6</v>
      </c>
      <c r="I119" s="46">
        <v>12.94</v>
      </c>
      <c r="J119" s="46">
        <f t="shared" si="3"/>
        <v>77.64</v>
      </c>
    </row>
    <row r="120" spans="1:10" ht="24" customHeight="1" x14ac:dyDescent="0.2">
      <c r="A120" s="42" t="s">
        <v>370</v>
      </c>
      <c r="B120" s="43" t="s">
        <v>404</v>
      </c>
      <c r="C120" s="42" t="s">
        <v>150</v>
      </c>
      <c r="D120" s="42" t="s">
        <v>405</v>
      </c>
      <c r="E120" s="257" t="s">
        <v>373</v>
      </c>
      <c r="F120" s="257"/>
      <c r="G120" s="44" t="s">
        <v>152</v>
      </c>
      <c r="H120" s="45">
        <v>12</v>
      </c>
      <c r="I120" s="46">
        <v>0.67</v>
      </c>
      <c r="J120" s="46">
        <f t="shared" si="3"/>
        <v>8.0399999999999991</v>
      </c>
    </row>
    <row r="121" spans="1:10" ht="24" customHeight="1" x14ac:dyDescent="0.2">
      <c r="A121" s="42" t="s">
        <v>370</v>
      </c>
      <c r="B121" s="43" t="s">
        <v>478</v>
      </c>
      <c r="C121" s="42" t="s">
        <v>150</v>
      </c>
      <c r="D121" s="42" t="s">
        <v>479</v>
      </c>
      <c r="E121" s="257" t="s">
        <v>373</v>
      </c>
      <c r="F121" s="257"/>
      <c r="G121" s="44" t="s">
        <v>152</v>
      </c>
      <c r="H121" s="45">
        <v>6</v>
      </c>
      <c r="I121" s="46">
        <v>2.58</v>
      </c>
      <c r="J121" s="46">
        <f t="shared" si="3"/>
        <v>15.48</v>
      </c>
    </row>
    <row r="122" spans="1:10" ht="24" customHeight="1" x14ac:dyDescent="0.2">
      <c r="A122" s="42" t="s">
        <v>370</v>
      </c>
      <c r="B122" s="43" t="s">
        <v>480</v>
      </c>
      <c r="C122" s="42" t="s">
        <v>155</v>
      </c>
      <c r="D122" s="42" t="s">
        <v>481</v>
      </c>
      <c r="E122" s="257" t="s">
        <v>373</v>
      </c>
      <c r="F122" s="257"/>
      <c r="G122" s="44" t="s">
        <v>114</v>
      </c>
      <c r="H122" s="45">
        <v>2.5</v>
      </c>
      <c r="I122" s="46">
        <v>7.65</v>
      </c>
      <c r="J122" s="46">
        <f t="shared" si="3"/>
        <v>19.12</v>
      </c>
    </row>
    <row r="123" spans="1:10" ht="26.1" customHeight="1" x14ac:dyDescent="0.2">
      <c r="A123" s="42" t="s">
        <v>370</v>
      </c>
      <c r="B123" s="43" t="s">
        <v>482</v>
      </c>
      <c r="C123" s="42" t="s">
        <v>155</v>
      </c>
      <c r="D123" s="42" t="s">
        <v>483</v>
      </c>
      <c r="E123" s="257" t="s">
        <v>373</v>
      </c>
      <c r="F123" s="257"/>
      <c r="G123" s="44" t="s">
        <v>416</v>
      </c>
      <c r="H123" s="45">
        <v>6</v>
      </c>
      <c r="I123" s="46">
        <v>9.83</v>
      </c>
      <c r="J123" s="46">
        <f t="shared" si="3"/>
        <v>58.98</v>
      </c>
    </row>
    <row r="124" spans="1:10" x14ac:dyDescent="0.2">
      <c r="A124" s="47"/>
      <c r="B124" s="47"/>
      <c r="C124" s="47"/>
      <c r="D124" s="47"/>
      <c r="E124" s="47"/>
      <c r="F124" s="48"/>
      <c r="G124" s="47"/>
      <c r="H124" s="48"/>
      <c r="I124" s="47" t="s">
        <v>316</v>
      </c>
      <c r="J124" s="48">
        <f>TRUNC(SUM(J117:J123),2)</f>
        <v>343.27</v>
      </c>
    </row>
    <row r="125" spans="1:10" ht="15" thickBot="1" x14ac:dyDescent="0.25">
      <c r="A125" s="47"/>
      <c r="B125" s="47"/>
      <c r="C125" s="47"/>
      <c r="D125" s="47"/>
      <c r="E125" s="47"/>
      <c r="F125" s="48"/>
      <c r="G125" s="47"/>
      <c r="H125" s="258"/>
      <c r="I125" s="258"/>
      <c r="J125" s="48"/>
    </row>
    <row r="126" spans="1:10" ht="0.95" customHeight="1" thickTop="1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</row>
    <row r="127" spans="1:10" ht="18" customHeight="1" x14ac:dyDescent="0.2">
      <c r="A127" s="34" t="s">
        <v>74</v>
      </c>
      <c r="B127" s="35" t="s">
        <v>9</v>
      </c>
      <c r="C127" s="34" t="s">
        <v>10</v>
      </c>
      <c r="D127" s="34" t="s">
        <v>11</v>
      </c>
      <c r="E127" s="260" t="s">
        <v>367</v>
      </c>
      <c r="F127" s="260"/>
      <c r="G127" s="36" t="s">
        <v>12</v>
      </c>
      <c r="H127" s="35" t="s">
        <v>13</v>
      </c>
      <c r="I127" s="35" t="s">
        <v>14</v>
      </c>
      <c r="J127" s="35" t="s">
        <v>16</v>
      </c>
    </row>
    <row r="128" spans="1:10" ht="26.1" customHeight="1" x14ac:dyDescent="0.2">
      <c r="A128" s="37" t="s">
        <v>368</v>
      </c>
      <c r="B128" s="38" t="s">
        <v>75</v>
      </c>
      <c r="C128" s="37" t="s">
        <v>21</v>
      </c>
      <c r="D128" s="37" t="s">
        <v>76</v>
      </c>
      <c r="E128" s="261" t="s">
        <v>398</v>
      </c>
      <c r="F128" s="261"/>
      <c r="G128" s="39" t="s">
        <v>23</v>
      </c>
      <c r="H128" s="40"/>
      <c r="I128" s="41"/>
      <c r="J128" s="41"/>
    </row>
    <row r="129" spans="1:10" ht="24" customHeight="1" x14ac:dyDescent="0.2">
      <c r="A129" s="50" t="s">
        <v>395</v>
      </c>
      <c r="B129" s="51" t="s">
        <v>396</v>
      </c>
      <c r="C129" s="50" t="s">
        <v>155</v>
      </c>
      <c r="D129" s="50" t="s">
        <v>397</v>
      </c>
      <c r="E129" s="259" t="s">
        <v>398</v>
      </c>
      <c r="F129" s="259"/>
      <c r="G129" s="52" t="s">
        <v>399</v>
      </c>
      <c r="H129" s="53">
        <v>1.67</v>
      </c>
      <c r="I129" s="54">
        <v>24.26</v>
      </c>
      <c r="J129" s="54">
        <f t="shared" ref="J129:J133" si="4">TRUNC(I129*H129,2)</f>
        <v>40.51</v>
      </c>
    </row>
    <row r="130" spans="1:10" ht="26.1" customHeight="1" x14ac:dyDescent="0.2">
      <c r="A130" s="50" t="s">
        <v>395</v>
      </c>
      <c r="B130" s="51" t="s">
        <v>400</v>
      </c>
      <c r="C130" s="50" t="s">
        <v>155</v>
      </c>
      <c r="D130" s="50" t="s">
        <v>401</v>
      </c>
      <c r="E130" s="259" t="s">
        <v>398</v>
      </c>
      <c r="F130" s="259"/>
      <c r="G130" s="52" t="s">
        <v>399</v>
      </c>
      <c r="H130" s="53">
        <v>1.67</v>
      </c>
      <c r="I130" s="54">
        <v>30.92</v>
      </c>
      <c r="J130" s="54">
        <f t="shared" si="4"/>
        <v>51.63</v>
      </c>
    </row>
    <row r="131" spans="1:10" ht="24" customHeight="1" x14ac:dyDescent="0.2">
      <c r="A131" s="42" t="s">
        <v>370</v>
      </c>
      <c r="B131" s="43" t="s">
        <v>417</v>
      </c>
      <c r="C131" s="42" t="s">
        <v>21</v>
      </c>
      <c r="D131" s="42" t="s">
        <v>418</v>
      </c>
      <c r="E131" s="257" t="s">
        <v>373</v>
      </c>
      <c r="F131" s="257"/>
      <c r="G131" s="44" t="s">
        <v>23</v>
      </c>
      <c r="H131" s="45">
        <v>1</v>
      </c>
      <c r="I131" s="46">
        <v>175</v>
      </c>
      <c r="J131" s="46">
        <f t="shared" si="4"/>
        <v>175</v>
      </c>
    </row>
    <row r="132" spans="1:10" ht="39" customHeight="1" x14ac:dyDescent="0.2">
      <c r="A132" s="42" t="s">
        <v>370</v>
      </c>
      <c r="B132" s="43" t="s">
        <v>419</v>
      </c>
      <c r="C132" s="42" t="s">
        <v>155</v>
      </c>
      <c r="D132" s="42" t="s">
        <v>420</v>
      </c>
      <c r="E132" s="257" t="s">
        <v>373</v>
      </c>
      <c r="F132" s="257"/>
      <c r="G132" s="44" t="s">
        <v>416</v>
      </c>
      <c r="H132" s="45">
        <v>2.3E-2</v>
      </c>
      <c r="I132" s="46">
        <v>87.8</v>
      </c>
      <c r="J132" s="46">
        <f t="shared" si="4"/>
        <v>2.0099999999999998</v>
      </c>
    </row>
    <row r="133" spans="1:10" ht="26.1" customHeight="1" x14ac:dyDescent="0.2">
      <c r="A133" s="42" t="s">
        <v>370</v>
      </c>
      <c r="B133" s="43" t="s">
        <v>421</v>
      </c>
      <c r="C133" s="42" t="s">
        <v>155</v>
      </c>
      <c r="D133" s="42" t="s">
        <v>422</v>
      </c>
      <c r="E133" s="257" t="s">
        <v>373</v>
      </c>
      <c r="F133" s="257"/>
      <c r="G133" s="44" t="s">
        <v>423</v>
      </c>
      <c r="H133" s="45">
        <v>4.5999999999999999E-2</v>
      </c>
      <c r="I133" s="46">
        <v>19.239999999999998</v>
      </c>
      <c r="J133" s="46">
        <f t="shared" si="4"/>
        <v>0.88</v>
      </c>
    </row>
    <row r="134" spans="1:10" x14ac:dyDescent="0.2">
      <c r="A134" s="47"/>
      <c r="B134" s="47"/>
      <c r="C134" s="47"/>
      <c r="D134" s="47"/>
      <c r="E134" s="47"/>
      <c r="F134" s="48"/>
      <c r="G134" s="47"/>
      <c r="H134" s="48"/>
      <c r="I134" s="47" t="s">
        <v>316</v>
      </c>
      <c r="J134" s="48">
        <f>TRUNC(SUM(J129:J133),2)</f>
        <v>270.02999999999997</v>
      </c>
    </row>
    <row r="135" spans="1:10" ht="15" thickBot="1" x14ac:dyDescent="0.25">
      <c r="A135" s="47"/>
      <c r="B135" s="47"/>
      <c r="C135" s="47"/>
      <c r="D135" s="47"/>
      <c r="E135" s="47"/>
      <c r="F135" s="48"/>
      <c r="G135" s="47"/>
      <c r="H135" s="258"/>
      <c r="I135" s="258"/>
      <c r="J135" s="48"/>
    </row>
    <row r="136" spans="1:10" ht="0.95" customHeight="1" thickTop="1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</row>
    <row r="137" spans="1:10" ht="18" customHeight="1" x14ac:dyDescent="0.2">
      <c r="A137" s="34" t="s">
        <v>77</v>
      </c>
      <c r="B137" s="35" t="s">
        <v>9</v>
      </c>
      <c r="C137" s="34" t="s">
        <v>10</v>
      </c>
      <c r="D137" s="34" t="s">
        <v>11</v>
      </c>
      <c r="E137" s="260" t="s">
        <v>367</v>
      </c>
      <c r="F137" s="260"/>
      <c r="G137" s="36" t="s">
        <v>12</v>
      </c>
      <c r="H137" s="35" t="s">
        <v>13</v>
      </c>
      <c r="I137" s="35" t="s">
        <v>14</v>
      </c>
      <c r="J137" s="35" t="s">
        <v>16</v>
      </c>
    </row>
    <row r="138" spans="1:10" ht="26.1" customHeight="1" x14ac:dyDescent="0.2">
      <c r="A138" s="37" t="s">
        <v>368</v>
      </c>
      <c r="B138" s="38" t="s">
        <v>78</v>
      </c>
      <c r="C138" s="37" t="s">
        <v>21</v>
      </c>
      <c r="D138" s="37" t="s">
        <v>79</v>
      </c>
      <c r="E138" s="261" t="s">
        <v>398</v>
      </c>
      <c r="F138" s="261"/>
      <c r="G138" s="39" t="s">
        <v>23</v>
      </c>
      <c r="H138" s="40"/>
      <c r="I138" s="41"/>
      <c r="J138" s="41"/>
    </row>
    <row r="139" spans="1:10" ht="24" customHeight="1" x14ac:dyDescent="0.2">
      <c r="A139" s="50" t="s">
        <v>395</v>
      </c>
      <c r="B139" s="51" t="s">
        <v>396</v>
      </c>
      <c r="C139" s="50" t="s">
        <v>155</v>
      </c>
      <c r="D139" s="50" t="s">
        <v>397</v>
      </c>
      <c r="E139" s="259" t="s">
        <v>398</v>
      </c>
      <c r="F139" s="259"/>
      <c r="G139" s="52" t="s">
        <v>399</v>
      </c>
      <c r="H139" s="53">
        <v>1.67</v>
      </c>
      <c r="I139" s="54">
        <v>24.26</v>
      </c>
      <c r="J139" s="54">
        <f t="shared" ref="J139:J143" si="5">TRUNC(I139*H139,2)</f>
        <v>40.51</v>
      </c>
    </row>
    <row r="140" spans="1:10" ht="26.1" customHeight="1" x14ac:dyDescent="0.2">
      <c r="A140" s="50" t="s">
        <v>395</v>
      </c>
      <c r="B140" s="51" t="s">
        <v>400</v>
      </c>
      <c r="C140" s="50" t="s">
        <v>155</v>
      </c>
      <c r="D140" s="50" t="s">
        <v>401</v>
      </c>
      <c r="E140" s="259" t="s">
        <v>398</v>
      </c>
      <c r="F140" s="259"/>
      <c r="G140" s="52" t="s">
        <v>399</v>
      </c>
      <c r="H140" s="53">
        <v>1.67</v>
      </c>
      <c r="I140" s="54">
        <v>30.92</v>
      </c>
      <c r="J140" s="54">
        <f t="shared" si="5"/>
        <v>51.63</v>
      </c>
    </row>
    <row r="141" spans="1:10" ht="24" customHeight="1" x14ac:dyDescent="0.2">
      <c r="A141" s="42" t="s">
        <v>370</v>
      </c>
      <c r="B141" s="43" t="s">
        <v>424</v>
      </c>
      <c r="C141" s="42" t="s">
        <v>21</v>
      </c>
      <c r="D141" s="42" t="s">
        <v>425</v>
      </c>
      <c r="E141" s="257" t="s">
        <v>373</v>
      </c>
      <c r="F141" s="257"/>
      <c r="G141" s="44" t="s">
        <v>23</v>
      </c>
      <c r="H141" s="45">
        <v>1</v>
      </c>
      <c r="I141" s="46">
        <v>175</v>
      </c>
      <c r="J141" s="46">
        <f t="shared" si="5"/>
        <v>175</v>
      </c>
    </row>
    <row r="142" spans="1:10" ht="38.25" x14ac:dyDescent="0.2">
      <c r="A142" s="42" t="s">
        <v>370</v>
      </c>
      <c r="B142" s="43" t="s">
        <v>419</v>
      </c>
      <c r="C142" s="42" t="s">
        <v>155</v>
      </c>
      <c r="D142" s="42" t="s">
        <v>420</v>
      </c>
      <c r="E142" s="257" t="s">
        <v>373</v>
      </c>
      <c r="F142" s="257"/>
      <c r="G142" s="44" t="s">
        <v>416</v>
      </c>
      <c r="H142" s="45">
        <v>3.5000000000000003E-2</v>
      </c>
      <c r="I142" s="46">
        <v>87.8</v>
      </c>
      <c r="J142" s="46">
        <f t="shared" si="5"/>
        <v>3.07</v>
      </c>
    </row>
    <row r="143" spans="1:10" ht="26.1" customHeight="1" x14ac:dyDescent="0.2">
      <c r="A143" s="42" t="s">
        <v>370</v>
      </c>
      <c r="B143" s="43" t="s">
        <v>421</v>
      </c>
      <c r="C143" s="42" t="s">
        <v>155</v>
      </c>
      <c r="D143" s="42" t="s">
        <v>422</v>
      </c>
      <c r="E143" s="257" t="s">
        <v>373</v>
      </c>
      <c r="F143" s="257"/>
      <c r="G143" s="44" t="s">
        <v>423</v>
      </c>
      <c r="H143" s="45">
        <v>7.0000000000000007E-2</v>
      </c>
      <c r="I143" s="46">
        <v>19.239999999999998</v>
      </c>
      <c r="J143" s="46">
        <f t="shared" si="5"/>
        <v>1.34</v>
      </c>
    </row>
    <row r="144" spans="1:10" x14ac:dyDescent="0.2">
      <c r="A144" s="47"/>
      <c r="B144" s="47"/>
      <c r="C144" s="47"/>
      <c r="D144" s="47"/>
      <c r="E144" s="47"/>
      <c r="F144" s="48"/>
      <c r="G144" s="47"/>
      <c r="H144" s="48"/>
      <c r="I144" s="47" t="s">
        <v>316</v>
      </c>
      <c r="J144" s="48">
        <f>TRUNC(SUM(J139:J143),2)</f>
        <v>271.55</v>
      </c>
    </row>
    <row r="145" spans="1:10" ht="15" thickBot="1" x14ac:dyDescent="0.25">
      <c r="A145" s="47"/>
      <c r="B145" s="47"/>
      <c r="C145" s="47"/>
      <c r="D145" s="47"/>
      <c r="E145" s="47"/>
      <c r="F145" s="48"/>
      <c r="G145" s="47"/>
      <c r="H145" s="258"/>
      <c r="I145" s="258"/>
      <c r="J145" s="48"/>
    </row>
    <row r="146" spans="1:10" ht="0.95" customHeight="1" thickTop="1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</row>
    <row r="147" spans="1:10" ht="18" customHeight="1" x14ac:dyDescent="0.2">
      <c r="A147" s="34" t="s">
        <v>80</v>
      </c>
      <c r="B147" s="35" t="s">
        <v>9</v>
      </c>
      <c r="C147" s="34" t="s">
        <v>10</v>
      </c>
      <c r="D147" s="34" t="s">
        <v>11</v>
      </c>
      <c r="E147" s="260" t="s">
        <v>367</v>
      </c>
      <c r="F147" s="260"/>
      <c r="G147" s="36" t="s">
        <v>12</v>
      </c>
      <c r="H147" s="35" t="s">
        <v>13</v>
      </c>
      <c r="I147" s="35" t="s">
        <v>14</v>
      </c>
      <c r="J147" s="35" t="s">
        <v>16</v>
      </c>
    </row>
    <row r="148" spans="1:10" ht="39" customHeight="1" x14ac:dyDescent="0.2">
      <c r="A148" s="37" t="s">
        <v>368</v>
      </c>
      <c r="B148" s="38" t="s">
        <v>81</v>
      </c>
      <c r="C148" s="37" t="s">
        <v>21</v>
      </c>
      <c r="D148" s="37" t="s">
        <v>82</v>
      </c>
      <c r="E148" s="261" t="s">
        <v>369</v>
      </c>
      <c r="F148" s="261"/>
      <c r="G148" s="39" t="s">
        <v>23</v>
      </c>
      <c r="H148" s="40"/>
      <c r="I148" s="41"/>
      <c r="J148" s="41"/>
    </row>
    <row r="149" spans="1:10" ht="26.1" customHeight="1" x14ac:dyDescent="0.2">
      <c r="A149" s="50" t="s">
        <v>395</v>
      </c>
      <c r="B149" s="51" t="s">
        <v>400</v>
      </c>
      <c r="C149" s="50" t="s">
        <v>155</v>
      </c>
      <c r="D149" s="50" t="s">
        <v>401</v>
      </c>
      <c r="E149" s="259" t="s">
        <v>398</v>
      </c>
      <c r="F149" s="259"/>
      <c r="G149" s="52" t="s">
        <v>399</v>
      </c>
      <c r="H149" s="53">
        <v>0.25</v>
      </c>
      <c r="I149" s="54">
        <v>30.92</v>
      </c>
      <c r="J149" s="54">
        <f t="shared" ref="J149:J150" si="6">TRUNC(I149*H149,2)</f>
        <v>7.73</v>
      </c>
    </row>
    <row r="150" spans="1:10" ht="26.1" customHeight="1" x14ac:dyDescent="0.2">
      <c r="A150" s="42" t="s">
        <v>370</v>
      </c>
      <c r="B150" s="43" t="s">
        <v>426</v>
      </c>
      <c r="C150" s="42" t="s">
        <v>21</v>
      </c>
      <c r="D150" s="42" t="s">
        <v>427</v>
      </c>
      <c r="E150" s="257" t="s">
        <v>373</v>
      </c>
      <c r="F150" s="257"/>
      <c r="G150" s="44" t="s">
        <v>23</v>
      </c>
      <c r="H150" s="45">
        <v>1</v>
      </c>
      <c r="I150" s="46">
        <v>28.1</v>
      </c>
      <c r="J150" s="46">
        <f t="shared" si="6"/>
        <v>28.1</v>
      </c>
    </row>
    <row r="151" spans="1:10" x14ac:dyDescent="0.2">
      <c r="A151" s="47"/>
      <c r="B151" s="47"/>
      <c r="C151" s="47"/>
      <c r="D151" s="47"/>
      <c r="E151" s="47"/>
      <c r="F151" s="48"/>
      <c r="G151" s="47"/>
      <c r="H151" s="48"/>
      <c r="I151" s="47" t="s">
        <v>316</v>
      </c>
      <c r="J151" s="48">
        <f>TRUNC(SUM(J149:J150),2)</f>
        <v>35.83</v>
      </c>
    </row>
    <row r="152" spans="1:10" ht="15" thickBot="1" x14ac:dyDescent="0.25">
      <c r="A152" s="47"/>
      <c r="B152" s="47"/>
      <c r="C152" s="47"/>
      <c r="D152" s="47"/>
      <c r="E152" s="47"/>
      <c r="F152" s="48"/>
      <c r="G152" s="47"/>
      <c r="H152" s="258"/>
      <c r="I152" s="258"/>
      <c r="J152" s="48"/>
    </row>
    <row r="153" spans="1:10" ht="0.95" customHeight="1" thickTop="1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</row>
    <row r="154" spans="1:10" ht="18" customHeight="1" x14ac:dyDescent="0.2">
      <c r="A154" s="34" t="s">
        <v>83</v>
      </c>
      <c r="B154" s="35" t="s">
        <v>9</v>
      </c>
      <c r="C154" s="34" t="s">
        <v>10</v>
      </c>
      <c r="D154" s="34" t="s">
        <v>11</v>
      </c>
      <c r="E154" s="260" t="s">
        <v>367</v>
      </c>
      <c r="F154" s="260"/>
      <c r="G154" s="36" t="s">
        <v>12</v>
      </c>
      <c r="H154" s="35" t="s">
        <v>13</v>
      </c>
      <c r="I154" s="35" t="s">
        <v>14</v>
      </c>
      <c r="J154" s="35" t="s">
        <v>16</v>
      </c>
    </row>
    <row r="155" spans="1:10" ht="39" customHeight="1" x14ac:dyDescent="0.2">
      <c r="A155" s="37" t="s">
        <v>368</v>
      </c>
      <c r="B155" s="38" t="s">
        <v>84</v>
      </c>
      <c r="C155" s="37" t="s">
        <v>21</v>
      </c>
      <c r="D155" s="37" t="s">
        <v>85</v>
      </c>
      <c r="E155" s="261" t="s">
        <v>369</v>
      </c>
      <c r="F155" s="261"/>
      <c r="G155" s="39" t="s">
        <v>23</v>
      </c>
      <c r="H155" s="40"/>
      <c r="I155" s="41"/>
      <c r="J155" s="41"/>
    </row>
    <row r="156" spans="1:10" ht="26.1" customHeight="1" x14ac:dyDescent="0.2">
      <c r="A156" s="50" t="s">
        <v>395</v>
      </c>
      <c r="B156" s="51" t="s">
        <v>400</v>
      </c>
      <c r="C156" s="50" t="s">
        <v>155</v>
      </c>
      <c r="D156" s="50" t="s">
        <v>401</v>
      </c>
      <c r="E156" s="259" t="s">
        <v>398</v>
      </c>
      <c r="F156" s="259"/>
      <c r="G156" s="52" t="s">
        <v>399</v>
      </c>
      <c r="H156" s="53">
        <v>0.25</v>
      </c>
      <c r="I156" s="54">
        <v>30.92</v>
      </c>
      <c r="J156" s="54">
        <f t="shared" ref="J156:J157" si="7">TRUNC(I156*H156,2)</f>
        <v>7.73</v>
      </c>
    </row>
    <row r="157" spans="1:10" ht="26.1" customHeight="1" x14ac:dyDescent="0.2">
      <c r="A157" s="42" t="s">
        <v>370</v>
      </c>
      <c r="B157" s="43" t="s">
        <v>428</v>
      </c>
      <c r="C157" s="42" t="s">
        <v>21</v>
      </c>
      <c r="D157" s="42" t="s">
        <v>429</v>
      </c>
      <c r="E157" s="257" t="s">
        <v>373</v>
      </c>
      <c r="F157" s="257"/>
      <c r="G157" s="44" t="s">
        <v>23</v>
      </c>
      <c r="H157" s="45">
        <v>1</v>
      </c>
      <c r="I157" s="46">
        <v>28.49</v>
      </c>
      <c r="J157" s="46">
        <f t="shared" si="7"/>
        <v>28.49</v>
      </c>
    </row>
    <row r="158" spans="1:10" x14ac:dyDescent="0.2">
      <c r="A158" s="47"/>
      <c r="B158" s="47"/>
      <c r="C158" s="47"/>
      <c r="D158" s="47"/>
      <c r="E158" s="47"/>
      <c r="F158" s="48"/>
      <c r="G158" s="47"/>
      <c r="H158" s="48"/>
      <c r="I158" s="47" t="s">
        <v>316</v>
      </c>
      <c r="J158" s="48">
        <f>TRUNC(SUM(J156:J157),2)</f>
        <v>36.22</v>
      </c>
    </row>
    <row r="159" spans="1:10" ht="15" thickBot="1" x14ac:dyDescent="0.25">
      <c r="A159" s="47"/>
      <c r="B159" s="47"/>
      <c r="C159" s="47"/>
      <c r="D159" s="47"/>
      <c r="E159" s="47"/>
      <c r="F159" s="48"/>
      <c r="G159" s="47"/>
      <c r="H159" s="258"/>
      <c r="I159" s="258"/>
      <c r="J159" s="48"/>
    </row>
    <row r="160" spans="1:10" ht="0.95" customHeight="1" thickTop="1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</row>
    <row r="161" spans="1:10" ht="18" customHeight="1" x14ac:dyDescent="0.2">
      <c r="A161" s="34" t="s">
        <v>86</v>
      </c>
      <c r="B161" s="35" t="s">
        <v>9</v>
      </c>
      <c r="C161" s="34" t="s">
        <v>10</v>
      </c>
      <c r="D161" s="34" t="s">
        <v>11</v>
      </c>
      <c r="E161" s="260" t="s">
        <v>367</v>
      </c>
      <c r="F161" s="260"/>
      <c r="G161" s="36" t="s">
        <v>12</v>
      </c>
      <c r="H161" s="35" t="s">
        <v>13</v>
      </c>
      <c r="I161" s="35" t="s">
        <v>14</v>
      </c>
      <c r="J161" s="35" t="s">
        <v>16</v>
      </c>
    </row>
    <row r="162" spans="1:10" ht="39" customHeight="1" x14ac:dyDescent="0.2">
      <c r="A162" s="37" t="s">
        <v>368</v>
      </c>
      <c r="B162" s="38" t="s">
        <v>87</v>
      </c>
      <c r="C162" s="37" t="s">
        <v>21</v>
      </c>
      <c r="D162" s="37" t="s">
        <v>88</v>
      </c>
      <c r="E162" s="261" t="s">
        <v>369</v>
      </c>
      <c r="F162" s="261"/>
      <c r="G162" s="39" t="s">
        <v>23</v>
      </c>
      <c r="H162" s="40"/>
      <c r="I162" s="41"/>
      <c r="J162" s="41"/>
    </row>
    <row r="163" spans="1:10" ht="26.1" customHeight="1" x14ac:dyDescent="0.2">
      <c r="A163" s="50" t="s">
        <v>395</v>
      </c>
      <c r="B163" s="51" t="s">
        <v>400</v>
      </c>
      <c r="C163" s="50" t="s">
        <v>155</v>
      </c>
      <c r="D163" s="50" t="s">
        <v>401</v>
      </c>
      <c r="E163" s="259" t="s">
        <v>398</v>
      </c>
      <c r="F163" s="259"/>
      <c r="G163" s="52" t="s">
        <v>399</v>
      </c>
      <c r="H163" s="53">
        <v>0.25</v>
      </c>
      <c r="I163" s="54">
        <v>30.92</v>
      </c>
      <c r="J163" s="54">
        <f t="shared" ref="J163:J164" si="8">TRUNC(I163*H163,2)</f>
        <v>7.73</v>
      </c>
    </row>
    <row r="164" spans="1:10" ht="26.1" customHeight="1" x14ac:dyDescent="0.2">
      <c r="A164" s="42" t="s">
        <v>370</v>
      </c>
      <c r="B164" s="43" t="s">
        <v>430</v>
      </c>
      <c r="C164" s="42" t="s">
        <v>21</v>
      </c>
      <c r="D164" s="42" t="s">
        <v>431</v>
      </c>
      <c r="E164" s="257" t="s">
        <v>373</v>
      </c>
      <c r="F164" s="257"/>
      <c r="G164" s="44" t="s">
        <v>23</v>
      </c>
      <c r="H164" s="45">
        <v>1</v>
      </c>
      <c r="I164" s="46">
        <v>28.49</v>
      </c>
      <c r="J164" s="46">
        <f t="shared" si="8"/>
        <v>28.49</v>
      </c>
    </row>
    <row r="165" spans="1:10" x14ac:dyDescent="0.2">
      <c r="A165" s="47"/>
      <c r="B165" s="47"/>
      <c r="C165" s="47"/>
      <c r="D165" s="47"/>
      <c r="E165" s="47"/>
      <c r="F165" s="48"/>
      <c r="G165" s="47"/>
      <c r="H165" s="48"/>
      <c r="I165" s="47" t="s">
        <v>316</v>
      </c>
      <c r="J165" s="48">
        <f>TRUNC(SUM(J163:J164),2)</f>
        <v>36.22</v>
      </c>
    </row>
    <row r="166" spans="1:10" ht="15" thickBot="1" x14ac:dyDescent="0.25">
      <c r="A166" s="47"/>
      <c r="B166" s="47"/>
      <c r="C166" s="47"/>
      <c r="D166" s="47"/>
      <c r="E166" s="47"/>
      <c r="F166" s="48"/>
      <c r="G166" s="47"/>
      <c r="H166" s="258"/>
      <c r="I166" s="258"/>
      <c r="J166" s="48"/>
    </row>
    <row r="167" spans="1:10" ht="0.95" customHeight="1" thickTop="1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</row>
    <row r="168" spans="1:10" ht="18" customHeight="1" x14ac:dyDescent="0.2">
      <c r="A168" s="34" t="s">
        <v>89</v>
      </c>
      <c r="B168" s="35" t="s">
        <v>9</v>
      </c>
      <c r="C168" s="34" t="s">
        <v>10</v>
      </c>
      <c r="D168" s="34" t="s">
        <v>11</v>
      </c>
      <c r="E168" s="260" t="s">
        <v>367</v>
      </c>
      <c r="F168" s="260"/>
      <c r="G168" s="36" t="s">
        <v>12</v>
      </c>
      <c r="H168" s="35" t="s">
        <v>13</v>
      </c>
      <c r="I168" s="35" t="s">
        <v>14</v>
      </c>
      <c r="J168" s="35" t="s">
        <v>16</v>
      </c>
    </row>
    <row r="169" spans="1:10" ht="39" customHeight="1" x14ac:dyDescent="0.2">
      <c r="A169" s="37" t="s">
        <v>368</v>
      </c>
      <c r="B169" s="38" t="s">
        <v>90</v>
      </c>
      <c r="C169" s="37" t="s">
        <v>21</v>
      </c>
      <c r="D169" s="37" t="s">
        <v>91</v>
      </c>
      <c r="E169" s="261" t="s">
        <v>369</v>
      </c>
      <c r="F169" s="261"/>
      <c r="G169" s="39" t="s">
        <v>23</v>
      </c>
      <c r="H169" s="40"/>
      <c r="I169" s="41"/>
      <c r="J169" s="41"/>
    </row>
    <row r="170" spans="1:10" ht="26.1" customHeight="1" x14ac:dyDescent="0.2">
      <c r="A170" s="50" t="s">
        <v>395</v>
      </c>
      <c r="B170" s="51" t="s">
        <v>400</v>
      </c>
      <c r="C170" s="50" t="s">
        <v>155</v>
      </c>
      <c r="D170" s="50" t="s">
        <v>401</v>
      </c>
      <c r="E170" s="259" t="s">
        <v>398</v>
      </c>
      <c r="F170" s="259"/>
      <c r="G170" s="52" t="s">
        <v>399</v>
      </c>
      <c r="H170" s="53">
        <v>0.25</v>
      </c>
      <c r="I170" s="54">
        <v>30.92</v>
      </c>
      <c r="J170" s="54">
        <f t="shared" ref="J170:J171" si="9">TRUNC(I170*H170,2)</f>
        <v>7.73</v>
      </c>
    </row>
    <row r="171" spans="1:10" ht="26.1" customHeight="1" x14ac:dyDescent="0.2">
      <c r="A171" s="42" t="s">
        <v>370</v>
      </c>
      <c r="B171" s="43" t="s">
        <v>432</v>
      </c>
      <c r="C171" s="42" t="s">
        <v>21</v>
      </c>
      <c r="D171" s="42" t="s">
        <v>433</v>
      </c>
      <c r="E171" s="257" t="s">
        <v>373</v>
      </c>
      <c r="F171" s="257"/>
      <c r="G171" s="44" t="s">
        <v>23</v>
      </c>
      <c r="H171" s="45">
        <v>1</v>
      </c>
      <c r="I171" s="46">
        <v>32.799999999999997</v>
      </c>
      <c r="J171" s="46">
        <f t="shared" si="9"/>
        <v>32.799999999999997</v>
      </c>
    </row>
    <row r="172" spans="1:10" x14ac:dyDescent="0.2">
      <c r="A172" s="47"/>
      <c r="B172" s="47"/>
      <c r="C172" s="47"/>
      <c r="D172" s="47"/>
      <c r="E172" s="47"/>
      <c r="F172" s="48"/>
      <c r="G172" s="47"/>
      <c r="H172" s="48"/>
      <c r="I172" s="47" t="s">
        <v>316</v>
      </c>
      <c r="J172" s="48">
        <f>TRUNC(SUM(J170:J171),2)</f>
        <v>40.53</v>
      </c>
    </row>
    <row r="173" spans="1:10" ht="15" thickBot="1" x14ac:dyDescent="0.25">
      <c r="A173" s="47"/>
      <c r="B173" s="47"/>
      <c r="C173" s="47"/>
      <c r="D173" s="47"/>
      <c r="E173" s="47"/>
      <c r="F173" s="48"/>
      <c r="G173" s="47"/>
      <c r="H173" s="258"/>
      <c r="I173" s="258"/>
      <c r="J173" s="48"/>
    </row>
    <row r="174" spans="1:10" ht="0.95" customHeight="1" thickTop="1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</row>
    <row r="175" spans="1:10" ht="18" customHeight="1" x14ac:dyDescent="0.2">
      <c r="A175" s="34" t="s">
        <v>92</v>
      </c>
      <c r="B175" s="35" t="s">
        <v>9</v>
      </c>
      <c r="C175" s="34" t="s">
        <v>10</v>
      </c>
      <c r="D175" s="34" t="s">
        <v>11</v>
      </c>
      <c r="E175" s="260" t="s">
        <v>367</v>
      </c>
      <c r="F175" s="260"/>
      <c r="G175" s="36" t="s">
        <v>12</v>
      </c>
      <c r="H175" s="35" t="s">
        <v>13</v>
      </c>
      <c r="I175" s="35" t="s">
        <v>14</v>
      </c>
      <c r="J175" s="35" t="s">
        <v>16</v>
      </c>
    </row>
    <row r="176" spans="1:10" ht="39" customHeight="1" x14ac:dyDescent="0.2">
      <c r="A176" s="37" t="s">
        <v>368</v>
      </c>
      <c r="B176" s="38" t="s">
        <v>93</v>
      </c>
      <c r="C176" s="37" t="s">
        <v>21</v>
      </c>
      <c r="D176" s="37" t="s">
        <v>94</v>
      </c>
      <c r="E176" s="261" t="s">
        <v>369</v>
      </c>
      <c r="F176" s="261"/>
      <c r="G176" s="39" t="s">
        <v>23</v>
      </c>
      <c r="H176" s="40"/>
      <c r="I176" s="41"/>
      <c r="J176" s="41"/>
    </row>
    <row r="177" spans="1:10" ht="26.1" customHeight="1" x14ac:dyDescent="0.2">
      <c r="A177" s="50" t="s">
        <v>395</v>
      </c>
      <c r="B177" s="51" t="s">
        <v>400</v>
      </c>
      <c r="C177" s="50" t="s">
        <v>155</v>
      </c>
      <c r="D177" s="50" t="s">
        <v>401</v>
      </c>
      <c r="E177" s="259" t="s">
        <v>398</v>
      </c>
      <c r="F177" s="259"/>
      <c r="G177" s="52" t="s">
        <v>399</v>
      </c>
      <c r="H177" s="53">
        <v>0.25</v>
      </c>
      <c r="I177" s="54">
        <v>30.92</v>
      </c>
      <c r="J177" s="54">
        <f t="shared" ref="J177:J178" si="10">TRUNC(I177*H177,2)</f>
        <v>7.73</v>
      </c>
    </row>
    <row r="178" spans="1:10" ht="26.1" customHeight="1" x14ac:dyDescent="0.2">
      <c r="A178" s="42" t="s">
        <v>370</v>
      </c>
      <c r="B178" s="43" t="s">
        <v>434</v>
      </c>
      <c r="C178" s="42" t="s">
        <v>21</v>
      </c>
      <c r="D178" s="42" t="s">
        <v>435</v>
      </c>
      <c r="E178" s="257" t="s">
        <v>373</v>
      </c>
      <c r="F178" s="257"/>
      <c r="G178" s="44" t="s">
        <v>23</v>
      </c>
      <c r="H178" s="45">
        <v>1</v>
      </c>
      <c r="I178" s="46">
        <v>35.01</v>
      </c>
      <c r="J178" s="46">
        <f t="shared" si="10"/>
        <v>35.01</v>
      </c>
    </row>
    <row r="179" spans="1:10" x14ac:dyDescent="0.2">
      <c r="A179" s="47"/>
      <c r="B179" s="47"/>
      <c r="C179" s="47"/>
      <c r="D179" s="47"/>
      <c r="E179" s="47"/>
      <c r="F179" s="48"/>
      <c r="G179" s="47"/>
      <c r="H179" s="48"/>
      <c r="I179" s="47" t="s">
        <v>316</v>
      </c>
      <c r="J179" s="48">
        <f>TRUNC(SUM(J177:J178),2)</f>
        <v>42.74</v>
      </c>
    </row>
    <row r="180" spans="1:10" ht="15" thickBot="1" x14ac:dyDescent="0.25">
      <c r="A180" s="47"/>
      <c r="B180" s="47"/>
      <c r="C180" s="47"/>
      <c r="D180" s="47"/>
      <c r="E180" s="47"/>
      <c r="F180" s="48"/>
      <c r="G180" s="47"/>
      <c r="H180" s="258"/>
      <c r="I180" s="258"/>
      <c r="J180" s="48"/>
    </row>
    <row r="181" spans="1:10" ht="0.95" customHeight="1" thickTop="1" x14ac:dyDescent="0.2">
      <c r="A181" s="49"/>
      <c r="B181" s="49"/>
      <c r="C181" s="49"/>
      <c r="D181" s="49"/>
      <c r="E181" s="49"/>
      <c r="F181" s="49"/>
      <c r="G181" s="49"/>
      <c r="H181" s="49"/>
      <c r="I181" s="49"/>
      <c r="J181" s="49"/>
    </row>
    <row r="182" spans="1:10" ht="18" customHeight="1" x14ac:dyDescent="0.2">
      <c r="A182" s="34" t="s">
        <v>95</v>
      </c>
      <c r="B182" s="35" t="s">
        <v>9</v>
      </c>
      <c r="C182" s="34" t="s">
        <v>10</v>
      </c>
      <c r="D182" s="34" t="s">
        <v>11</v>
      </c>
      <c r="E182" s="260" t="s">
        <v>367</v>
      </c>
      <c r="F182" s="260"/>
      <c r="G182" s="36" t="s">
        <v>12</v>
      </c>
      <c r="H182" s="35" t="s">
        <v>13</v>
      </c>
      <c r="I182" s="35" t="s">
        <v>14</v>
      </c>
      <c r="J182" s="35" t="s">
        <v>16</v>
      </c>
    </row>
    <row r="183" spans="1:10" ht="39" customHeight="1" x14ac:dyDescent="0.2">
      <c r="A183" s="37" t="s">
        <v>368</v>
      </c>
      <c r="B183" s="38" t="s">
        <v>96</v>
      </c>
      <c r="C183" s="37" t="s">
        <v>21</v>
      </c>
      <c r="D183" s="37" t="s">
        <v>97</v>
      </c>
      <c r="E183" s="261" t="s">
        <v>369</v>
      </c>
      <c r="F183" s="261"/>
      <c r="G183" s="39" t="s">
        <v>23</v>
      </c>
      <c r="H183" s="40"/>
      <c r="I183" s="41"/>
      <c r="J183" s="41"/>
    </row>
    <row r="184" spans="1:10" ht="26.1" customHeight="1" x14ac:dyDescent="0.2">
      <c r="A184" s="50" t="s">
        <v>395</v>
      </c>
      <c r="B184" s="51" t="s">
        <v>400</v>
      </c>
      <c r="C184" s="50" t="s">
        <v>155</v>
      </c>
      <c r="D184" s="50" t="s">
        <v>401</v>
      </c>
      <c r="E184" s="259" t="s">
        <v>398</v>
      </c>
      <c r="F184" s="259"/>
      <c r="G184" s="52" t="s">
        <v>399</v>
      </c>
      <c r="H184" s="53">
        <v>0.28000000000000003</v>
      </c>
      <c r="I184" s="54">
        <v>30.92</v>
      </c>
      <c r="J184" s="54">
        <f t="shared" ref="J184:J185" si="11">TRUNC(I184*H184,2)</f>
        <v>8.65</v>
      </c>
    </row>
    <row r="185" spans="1:10" ht="26.1" customHeight="1" x14ac:dyDescent="0.2">
      <c r="A185" s="42" t="s">
        <v>370</v>
      </c>
      <c r="B185" s="43" t="s">
        <v>436</v>
      </c>
      <c r="C185" s="42" t="s">
        <v>21</v>
      </c>
      <c r="D185" s="42" t="s">
        <v>437</v>
      </c>
      <c r="E185" s="257" t="s">
        <v>373</v>
      </c>
      <c r="F185" s="257"/>
      <c r="G185" s="44" t="s">
        <v>23</v>
      </c>
      <c r="H185" s="45">
        <v>1</v>
      </c>
      <c r="I185" s="46">
        <v>37</v>
      </c>
      <c r="J185" s="46">
        <f t="shared" si="11"/>
        <v>37</v>
      </c>
    </row>
    <row r="186" spans="1:10" x14ac:dyDescent="0.2">
      <c r="A186" s="47"/>
      <c r="B186" s="47"/>
      <c r="C186" s="47"/>
      <c r="D186" s="47"/>
      <c r="E186" s="47"/>
      <c r="F186" s="48"/>
      <c r="G186" s="47"/>
      <c r="H186" s="48"/>
      <c r="I186" s="47" t="s">
        <v>316</v>
      </c>
      <c r="J186" s="48">
        <f>TRUNC(SUM(J184:J185),2)</f>
        <v>45.65</v>
      </c>
    </row>
    <row r="187" spans="1:10" ht="15" thickBot="1" x14ac:dyDescent="0.25">
      <c r="A187" s="47"/>
      <c r="B187" s="47"/>
      <c r="C187" s="47"/>
      <c r="D187" s="47"/>
      <c r="E187" s="47"/>
      <c r="F187" s="48"/>
      <c r="G187" s="47"/>
      <c r="H187" s="258"/>
      <c r="I187" s="258"/>
      <c r="J187" s="48"/>
    </row>
    <row r="188" spans="1:10" ht="0.95" customHeight="1" thickTop="1" x14ac:dyDescent="0.2">
      <c r="A188" s="49"/>
      <c r="B188" s="49"/>
      <c r="C188" s="49"/>
      <c r="D188" s="49"/>
      <c r="E188" s="49"/>
      <c r="F188" s="49"/>
      <c r="G188" s="49"/>
      <c r="H188" s="49"/>
      <c r="I188" s="49"/>
      <c r="J188" s="49"/>
    </row>
    <row r="189" spans="1:10" ht="18" customHeight="1" x14ac:dyDescent="0.2">
      <c r="A189" s="34" t="s">
        <v>98</v>
      </c>
      <c r="B189" s="35" t="s">
        <v>9</v>
      </c>
      <c r="C189" s="34" t="s">
        <v>10</v>
      </c>
      <c r="D189" s="34" t="s">
        <v>11</v>
      </c>
      <c r="E189" s="260" t="s">
        <v>367</v>
      </c>
      <c r="F189" s="260"/>
      <c r="G189" s="36" t="s">
        <v>12</v>
      </c>
      <c r="H189" s="35" t="s">
        <v>13</v>
      </c>
      <c r="I189" s="35" t="s">
        <v>14</v>
      </c>
      <c r="J189" s="35" t="s">
        <v>16</v>
      </c>
    </row>
    <row r="190" spans="1:10" ht="39" customHeight="1" x14ac:dyDescent="0.2">
      <c r="A190" s="37" t="s">
        <v>368</v>
      </c>
      <c r="B190" s="38" t="s">
        <v>99</v>
      </c>
      <c r="C190" s="37" t="s">
        <v>21</v>
      </c>
      <c r="D190" s="37" t="s">
        <v>100</v>
      </c>
      <c r="E190" s="261" t="s">
        <v>369</v>
      </c>
      <c r="F190" s="261"/>
      <c r="G190" s="39" t="s">
        <v>23</v>
      </c>
      <c r="H190" s="40"/>
      <c r="I190" s="41"/>
      <c r="J190" s="41"/>
    </row>
    <row r="191" spans="1:10" ht="26.1" customHeight="1" x14ac:dyDescent="0.2">
      <c r="A191" s="50" t="s">
        <v>395</v>
      </c>
      <c r="B191" s="51" t="s">
        <v>400</v>
      </c>
      <c r="C191" s="50" t="s">
        <v>155</v>
      </c>
      <c r="D191" s="50" t="s">
        <v>401</v>
      </c>
      <c r="E191" s="259" t="s">
        <v>398</v>
      </c>
      <c r="F191" s="259"/>
      <c r="G191" s="52" t="s">
        <v>399</v>
      </c>
      <c r="H191" s="53">
        <v>0.25</v>
      </c>
      <c r="I191" s="54">
        <v>30.92</v>
      </c>
      <c r="J191" s="54">
        <f t="shared" ref="J191:J192" si="12">TRUNC(I191*H191,2)</f>
        <v>7.73</v>
      </c>
    </row>
    <row r="192" spans="1:10" ht="26.1" customHeight="1" x14ac:dyDescent="0.2">
      <c r="A192" s="42" t="s">
        <v>370</v>
      </c>
      <c r="B192" s="43" t="s">
        <v>436</v>
      </c>
      <c r="C192" s="42" t="s">
        <v>21</v>
      </c>
      <c r="D192" s="42" t="s">
        <v>437</v>
      </c>
      <c r="E192" s="257" t="s">
        <v>373</v>
      </c>
      <c r="F192" s="257"/>
      <c r="G192" s="44" t="s">
        <v>23</v>
      </c>
      <c r="H192" s="45">
        <v>1</v>
      </c>
      <c r="I192" s="46">
        <v>28.1</v>
      </c>
      <c r="J192" s="46">
        <f t="shared" si="12"/>
        <v>28.1</v>
      </c>
    </row>
    <row r="193" spans="1:10" x14ac:dyDescent="0.2">
      <c r="A193" s="47"/>
      <c r="B193" s="47"/>
      <c r="C193" s="47"/>
      <c r="D193" s="47"/>
      <c r="E193" s="47"/>
      <c r="F193" s="48"/>
      <c r="G193" s="47"/>
      <c r="H193" s="48"/>
      <c r="I193" s="47" t="s">
        <v>316</v>
      </c>
      <c r="J193" s="48">
        <f>TRUNC(SUM(J191:J192),2)</f>
        <v>35.83</v>
      </c>
    </row>
    <row r="194" spans="1:10" ht="15" thickBot="1" x14ac:dyDescent="0.25">
      <c r="A194" s="47"/>
      <c r="B194" s="47"/>
      <c r="C194" s="47"/>
      <c r="D194" s="47"/>
      <c r="E194" s="47"/>
      <c r="F194" s="48"/>
      <c r="G194" s="47"/>
      <c r="H194" s="258"/>
      <c r="I194" s="258"/>
      <c r="J194" s="48"/>
    </row>
    <row r="195" spans="1:10" ht="0.95" customHeight="1" thickTop="1" x14ac:dyDescent="0.2">
      <c r="A195" s="49"/>
      <c r="B195" s="49"/>
      <c r="C195" s="49"/>
      <c r="D195" s="49"/>
      <c r="E195" s="49"/>
      <c r="F195" s="49"/>
      <c r="G195" s="49"/>
      <c r="H195" s="49"/>
      <c r="I195" s="49"/>
      <c r="J195" s="49"/>
    </row>
    <row r="196" spans="1:10" ht="18" customHeight="1" x14ac:dyDescent="0.2">
      <c r="A196" s="34" t="s">
        <v>101</v>
      </c>
      <c r="B196" s="35" t="s">
        <v>9</v>
      </c>
      <c r="C196" s="34" t="s">
        <v>10</v>
      </c>
      <c r="D196" s="34" t="s">
        <v>11</v>
      </c>
      <c r="E196" s="260" t="s">
        <v>367</v>
      </c>
      <c r="F196" s="260"/>
      <c r="G196" s="36" t="s">
        <v>12</v>
      </c>
      <c r="H196" s="35" t="s">
        <v>13</v>
      </c>
      <c r="I196" s="35" t="s">
        <v>14</v>
      </c>
      <c r="J196" s="35" t="s">
        <v>16</v>
      </c>
    </row>
    <row r="197" spans="1:10" ht="39" customHeight="1" x14ac:dyDescent="0.2">
      <c r="A197" s="37" t="s">
        <v>368</v>
      </c>
      <c r="B197" s="38" t="s">
        <v>102</v>
      </c>
      <c r="C197" s="37" t="s">
        <v>21</v>
      </c>
      <c r="D197" s="37" t="s">
        <v>103</v>
      </c>
      <c r="E197" s="261" t="s">
        <v>369</v>
      </c>
      <c r="F197" s="261"/>
      <c r="G197" s="39" t="s">
        <v>23</v>
      </c>
      <c r="H197" s="40"/>
      <c r="I197" s="41"/>
      <c r="J197" s="41"/>
    </row>
    <row r="198" spans="1:10" ht="26.1" customHeight="1" x14ac:dyDescent="0.2">
      <c r="A198" s="50" t="s">
        <v>395</v>
      </c>
      <c r="B198" s="51" t="s">
        <v>400</v>
      </c>
      <c r="C198" s="50" t="s">
        <v>155</v>
      </c>
      <c r="D198" s="50" t="s">
        <v>401</v>
      </c>
      <c r="E198" s="259" t="s">
        <v>398</v>
      </c>
      <c r="F198" s="259"/>
      <c r="G198" s="52" t="s">
        <v>399</v>
      </c>
      <c r="H198" s="53">
        <v>0.25</v>
      </c>
      <c r="I198" s="54">
        <v>30.92</v>
      </c>
      <c r="J198" s="54">
        <f t="shared" ref="J198:J199" si="13">TRUNC(I198*H198,2)</f>
        <v>7.73</v>
      </c>
    </row>
    <row r="199" spans="1:10" ht="26.1" customHeight="1" x14ac:dyDescent="0.2">
      <c r="A199" s="42" t="s">
        <v>370</v>
      </c>
      <c r="B199" s="43" t="s">
        <v>438</v>
      </c>
      <c r="C199" s="42" t="s">
        <v>21</v>
      </c>
      <c r="D199" s="42" t="s">
        <v>439</v>
      </c>
      <c r="E199" s="257" t="s">
        <v>373</v>
      </c>
      <c r="F199" s="257"/>
      <c r="G199" s="44" t="s">
        <v>23</v>
      </c>
      <c r="H199" s="45">
        <v>1</v>
      </c>
      <c r="I199" s="46">
        <v>33.520000000000003</v>
      </c>
      <c r="J199" s="46">
        <f t="shared" si="13"/>
        <v>33.520000000000003</v>
      </c>
    </row>
    <row r="200" spans="1:10" x14ac:dyDescent="0.2">
      <c r="A200" s="47"/>
      <c r="B200" s="47"/>
      <c r="C200" s="47"/>
      <c r="D200" s="47"/>
      <c r="E200" s="47"/>
      <c r="F200" s="48"/>
      <c r="G200" s="47"/>
      <c r="H200" s="48"/>
      <c r="I200" s="47" t="s">
        <v>316</v>
      </c>
      <c r="J200" s="48">
        <f>TRUNC(SUM(J198:J199),2)</f>
        <v>41.25</v>
      </c>
    </row>
    <row r="201" spans="1:10" ht="15" thickBot="1" x14ac:dyDescent="0.25">
      <c r="A201" s="47"/>
      <c r="B201" s="47"/>
      <c r="C201" s="47"/>
      <c r="D201" s="47"/>
      <c r="E201" s="47"/>
      <c r="F201" s="48"/>
      <c r="G201" s="47"/>
      <c r="H201" s="258"/>
      <c r="I201" s="258"/>
      <c r="J201" s="48"/>
    </row>
    <row r="202" spans="1:10" ht="0.95" customHeight="1" thickTop="1" x14ac:dyDescent="0.2">
      <c r="A202" s="49"/>
      <c r="B202" s="49"/>
      <c r="C202" s="49"/>
      <c r="D202" s="49"/>
      <c r="E202" s="49"/>
      <c r="F202" s="49"/>
      <c r="G202" s="49"/>
      <c r="H202" s="49"/>
      <c r="I202" s="49"/>
      <c r="J202" s="49"/>
    </row>
    <row r="203" spans="1:10" ht="18" customHeight="1" x14ac:dyDescent="0.2">
      <c r="A203" s="34" t="s">
        <v>104</v>
      </c>
      <c r="B203" s="35" t="s">
        <v>9</v>
      </c>
      <c r="C203" s="34" t="s">
        <v>10</v>
      </c>
      <c r="D203" s="34" t="s">
        <v>11</v>
      </c>
      <c r="E203" s="260" t="s">
        <v>367</v>
      </c>
      <c r="F203" s="260"/>
      <c r="G203" s="36" t="s">
        <v>12</v>
      </c>
      <c r="H203" s="35" t="s">
        <v>13</v>
      </c>
      <c r="I203" s="35" t="s">
        <v>14</v>
      </c>
      <c r="J203" s="35" t="s">
        <v>16</v>
      </c>
    </row>
    <row r="204" spans="1:10" ht="39" customHeight="1" x14ac:dyDescent="0.2">
      <c r="A204" s="37" t="s">
        <v>368</v>
      </c>
      <c r="B204" s="38" t="s">
        <v>105</v>
      </c>
      <c r="C204" s="37" t="s">
        <v>21</v>
      </c>
      <c r="D204" s="37" t="s">
        <v>106</v>
      </c>
      <c r="E204" s="261" t="s">
        <v>369</v>
      </c>
      <c r="F204" s="261"/>
      <c r="G204" s="39" t="s">
        <v>23</v>
      </c>
      <c r="H204" s="40"/>
      <c r="I204" s="41"/>
      <c r="J204" s="41"/>
    </row>
    <row r="205" spans="1:10" ht="26.1" customHeight="1" x14ac:dyDescent="0.2">
      <c r="A205" s="50" t="s">
        <v>395</v>
      </c>
      <c r="B205" s="51" t="s">
        <v>400</v>
      </c>
      <c r="C205" s="50" t="s">
        <v>155</v>
      </c>
      <c r="D205" s="50" t="s">
        <v>401</v>
      </c>
      <c r="E205" s="259" t="s">
        <v>398</v>
      </c>
      <c r="F205" s="259"/>
      <c r="G205" s="52" t="s">
        <v>399</v>
      </c>
      <c r="H205" s="53">
        <v>0.25</v>
      </c>
      <c r="I205" s="54">
        <v>30.92</v>
      </c>
      <c r="J205" s="54">
        <f t="shared" ref="J205:J206" si="14">TRUNC(I205*H205,2)</f>
        <v>7.73</v>
      </c>
    </row>
    <row r="206" spans="1:10" ht="26.1" customHeight="1" x14ac:dyDescent="0.2">
      <c r="A206" s="42" t="s">
        <v>370</v>
      </c>
      <c r="B206" s="43" t="s">
        <v>440</v>
      </c>
      <c r="C206" s="42" t="s">
        <v>21</v>
      </c>
      <c r="D206" s="42" t="s">
        <v>441</v>
      </c>
      <c r="E206" s="257" t="s">
        <v>373</v>
      </c>
      <c r="F206" s="257"/>
      <c r="G206" s="44" t="s">
        <v>23</v>
      </c>
      <c r="H206" s="45">
        <v>1</v>
      </c>
      <c r="I206" s="46">
        <v>29.82</v>
      </c>
      <c r="J206" s="46">
        <f t="shared" si="14"/>
        <v>29.82</v>
      </c>
    </row>
    <row r="207" spans="1:10" x14ac:dyDescent="0.2">
      <c r="A207" s="47"/>
      <c r="B207" s="47"/>
      <c r="C207" s="47"/>
      <c r="D207" s="47"/>
      <c r="E207" s="47"/>
      <c r="F207" s="48"/>
      <c r="G207" s="47"/>
      <c r="H207" s="48"/>
      <c r="I207" s="47" t="s">
        <v>316</v>
      </c>
      <c r="J207" s="48">
        <f>TRUNC(SUM(J205:J206),2)</f>
        <v>37.549999999999997</v>
      </c>
    </row>
    <row r="208" spans="1:10" ht="15" thickBot="1" x14ac:dyDescent="0.25">
      <c r="A208" s="47"/>
      <c r="B208" s="47"/>
      <c r="C208" s="47"/>
      <c r="D208" s="47"/>
      <c r="E208" s="47"/>
      <c r="F208" s="48"/>
      <c r="G208" s="47"/>
      <c r="H208" s="258"/>
      <c r="I208" s="258"/>
      <c r="J208" s="48"/>
    </row>
    <row r="209" spans="1:10" ht="0.95" customHeight="1" thickTop="1" x14ac:dyDescent="0.2">
      <c r="A209" s="49"/>
      <c r="B209" s="49"/>
      <c r="C209" s="49"/>
      <c r="D209" s="49"/>
      <c r="E209" s="49"/>
      <c r="F209" s="49"/>
      <c r="G209" s="49"/>
      <c r="H209" s="49"/>
      <c r="I209" s="49"/>
      <c r="J209" s="49"/>
    </row>
    <row r="210" spans="1:10" ht="18" customHeight="1" x14ac:dyDescent="0.2">
      <c r="A210" s="34" t="s">
        <v>107</v>
      </c>
      <c r="B210" s="35" t="s">
        <v>9</v>
      </c>
      <c r="C210" s="34" t="s">
        <v>10</v>
      </c>
      <c r="D210" s="34" t="s">
        <v>11</v>
      </c>
      <c r="E210" s="260" t="s">
        <v>367</v>
      </c>
      <c r="F210" s="260"/>
      <c r="G210" s="36" t="s">
        <v>12</v>
      </c>
      <c r="H210" s="35" t="s">
        <v>13</v>
      </c>
      <c r="I210" s="35" t="s">
        <v>14</v>
      </c>
      <c r="J210" s="35" t="s">
        <v>16</v>
      </c>
    </row>
    <row r="211" spans="1:10" ht="51.95" customHeight="1" x14ac:dyDescent="0.2">
      <c r="A211" s="37" t="s">
        <v>368</v>
      </c>
      <c r="B211" s="38" t="s">
        <v>108</v>
      </c>
      <c r="C211" s="37" t="s">
        <v>21</v>
      </c>
      <c r="D211" s="37" t="s">
        <v>109</v>
      </c>
      <c r="E211" s="261" t="s">
        <v>442</v>
      </c>
      <c r="F211" s="261"/>
      <c r="G211" s="39" t="s">
        <v>23</v>
      </c>
      <c r="H211" s="40"/>
      <c r="I211" s="41"/>
      <c r="J211" s="41"/>
    </row>
    <row r="212" spans="1:10" ht="24" customHeight="1" x14ac:dyDescent="0.2">
      <c r="A212" s="50" t="s">
        <v>395</v>
      </c>
      <c r="B212" s="51" t="s">
        <v>443</v>
      </c>
      <c r="C212" s="50" t="s">
        <v>155</v>
      </c>
      <c r="D212" s="50" t="s">
        <v>444</v>
      </c>
      <c r="E212" s="259" t="s">
        <v>398</v>
      </c>
      <c r="F212" s="259"/>
      <c r="G212" s="52" t="s">
        <v>399</v>
      </c>
      <c r="H212" s="53">
        <v>0.4</v>
      </c>
      <c r="I212" s="54">
        <v>35.14</v>
      </c>
      <c r="J212" s="54">
        <f t="shared" ref="J212:J215" si="15">TRUNC(I212*H212,2)</f>
        <v>14.05</v>
      </c>
    </row>
    <row r="213" spans="1:10" ht="26.1" customHeight="1" x14ac:dyDescent="0.2">
      <c r="A213" s="50" t="s">
        <v>395</v>
      </c>
      <c r="B213" s="51" t="s">
        <v>445</v>
      </c>
      <c r="C213" s="50" t="s">
        <v>155</v>
      </c>
      <c r="D213" s="50" t="s">
        <v>446</v>
      </c>
      <c r="E213" s="259" t="s">
        <v>398</v>
      </c>
      <c r="F213" s="259"/>
      <c r="G213" s="52" t="s">
        <v>399</v>
      </c>
      <c r="H213" s="53">
        <v>0.4</v>
      </c>
      <c r="I213" s="54">
        <v>25.93</v>
      </c>
      <c r="J213" s="54">
        <f t="shared" si="15"/>
        <v>10.37</v>
      </c>
    </row>
    <row r="214" spans="1:10" ht="24" customHeight="1" x14ac:dyDescent="0.2">
      <c r="A214" s="42" t="s">
        <v>370</v>
      </c>
      <c r="B214" s="43" t="s">
        <v>447</v>
      </c>
      <c r="C214" s="42" t="s">
        <v>116</v>
      </c>
      <c r="D214" s="42" t="s">
        <v>448</v>
      </c>
      <c r="E214" s="257" t="s">
        <v>373</v>
      </c>
      <c r="F214" s="257"/>
      <c r="G214" s="44" t="s">
        <v>152</v>
      </c>
      <c r="H214" s="45">
        <v>2</v>
      </c>
      <c r="I214" s="46">
        <v>0.54</v>
      </c>
      <c r="J214" s="46">
        <f t="shared" si="15"/>
        <v>1.08</v>
      </c>
    </row>
    <row r="215" spans="1:10" ht="24" customHeight="1" x14ac:dyDescent="0.2">
      <c r="A215" s="42" t="s">
        <v>370</v>
      </c>
      <c r="B215" s="43" t="s">
        <v>449</v>
      </c>
      <c r="C215" s="42" t="s">
        <v>116</v>
      </c>
      <c r="D215" s="42" t="s">
        <v>450</v>
      </c>
      <c r="E215" s="257" t="s">
        <v>373</v>
      </c>
      <c r="F215" s="257"/>
      <c r="G215" s="44" t="s">
        <v>152</v>
      </c>
      <c r="H215" s="45">
        <v>1</v>
      </c>
      <c r="I215" s="46">
        <v>54.06</v>
      </c>
      <c r="J215" s="46">
        <f t="shared" si="15"/>
        <v>54.06</v>
      </c>
    </row>
    <row r="216" spans="1:10" x14ac:dyDescent="0.2">
      <c r="A216" s="47"/>
      <c r="B216" s="47"/>
      <c r="C216" s="47"/>
      <c r="D216" s="47"/>
      <c r="E216" s="47"/>
      <c r="F216" s="48"/>
      <c r="G216" s="47"/>
      <c r="H216" s="48"/>
      <c r="I216" s="47" t="s">
        <v>316</v>
      </c>
      <c r="J216" s="48">
        <f>TRUNC(SUM(J212:J215),2)</f>
        <v>79.56</v>
      </c>
    </row>
    <row r="217" spans="1:10" ht="15" thickBot="1" x14ac:dyDescent="0.25">
      <c r="A217" s="47"/>
      <c r="B217" s="47"/>
      <c r="C217" s="47"/>
      <c r="D217" s="47"/>
      <c r="E217" s="47"/>
      <c r="F217" s="48"/>
      <c r="G217" s="47"/>
      <c r="H217" s="258"/>
      <c r="I217" s="258"/>
      <c r="J217" s="48"/>
    </row>
    <row r="218" spans="1:10" ht="0.95" customHeight="1" thickTop="1" x14ac:dyDescent="0.2">
      <c r="A218" s="49"/>
      <c r="B218" s="49"/>
      <c r="C218" s="49"/>
      <c r="D218" s="49"/>
      <c r="E218" s="49"/>
      <c r="F218" s="49"/>
      <c r="G218" s="49"/>
      <c r="H218" s="49"/>
      <c r="I218" s="49"/>
      <c r="J218" s="49"/>
    </row>
    <row r="219" spans="1:10" ht="18" customHeight="1" x14ac:dyDescent="0.2">
      <c r="A219" s="34" t="s">
        <v>111</v>
      </c>
      <c r="B219" s="35" t="s">
        <v>9</v>
      </c>
      <c r="C219" s="34" t="s">
        <v>10</v>
      </c>
      <c r="D219" s="34" t="s">
        <v>11</v>
      </c>
      <c r="E219" s="260" t="s">
        <v>367</v>
      </c>
      <c r="F219" s="260"/>
      <c r="G219" s="36" t="s">
        <v>12</v>
      </c>
      <c r="H219" s="35" t="s">
        <v>13</v>
      </c>
      <c r="I219" s="35" t="s">
        <v>14</v>
      </c>
      <c r="J219" s="35" t="s">
        <v>16</v>
      </c>
    </row>
    <row r="220" spans="1:10" ht="26.1" customHeight="1" x14ac:dyDescent="0.2">
      <c r="A220" s="37" t="s">
        <v>368</v>
      </c>
      <c r="B220" s="38" t="s">
        <v>112</v>
      </c>
      <c r="C220" s="37" t="s">
        <v>21</v>
      </c>
      <c r="D220" s="37" t="s">
        <v>113</v>
      </c>
      <c r="E220" s="261" t="s">
        <v>369</v>
      </c>
      <c r="F220" s="261"/>
      <c r="G220" s="39" t="s">
        <v>114</v>
      </c>
      <c r="H220" s="40"/>
      <c r="I220" s="41"/>
      <c r="J220" s="41"/>
    </row>
    <row r="221" spans="1:10" ht="24" customHeight="1" x14ac:dyDescent="0.2">
      <c r="A221" s="50" t="s">
        <v>395</v>
      </c>
      <c r="B221" s="51" t="s">
        <v>396</v>
      </c>
      <c r="C221" s="50" t="s">
        <v>155</v>
      </c>
      <c r="D221" s="50" t="s">
        <v>397</v>
      </c>
      <c r="E221" s="259" t="s">
        <v>398</v>
      </c>
      <c r="F221" s="259"/>
      <c r="G221" s="52" t="s">
        <v>399</v>
      </c>
      <c r="H221" s="53">
        <v>1.7000000000000001E-2</v>
      </c>
      <c r="I221" s="54">
        <v>24.26</v>
      </c>
      <c r="J221" s="54">
        <f t="shared" ref="J221:J223" si="16">TRUNC(I221*H221,2)</f>
        <v>0.41</v>
      </c>
    </row>
    <row r="222" spans="1:10" ht="26.1" customHeight="1" x14ac:dyDescent="0.2">
      <c r="A222" s="50" t="s">
        <v>395</v>
      </c>
      <c r="B222" s="51" t="s">
        <v>400</v>
      </c>
      <c r="C222" s="50" t="s">
        <v>155</v>
      </c>
      <c r="D222" s="50" t="s">
        <v>401</v>
      </c>
      <c r="E222" s="259" t="s">
        <v>398</v>
      </c>
      <c r="F222" s="259"/>
      <c r="G222" s="52" t="s">
        <v>399</v>
      </c>
      <c r="H222" s="53">
        <v>1.7000000000000001E-2</v>
      </c>
      <c r="I222" s="54">
        <v>30.92</v>
      </c>
      <c r="J222" s="54">
        <f t="shared" si="16"/>
        <v>0.52</v>
      </c>
    </row>
    <row r="223" spans="1:10" ht="24" customHeight="1" x14ac:dyDescent="0.2">
      <c r="A223" s="42" t="s">
        <v>370</v>
      </c>
      <c r="B223" s="43" t="s">
        <v>451</v>
      </c>
      <c r="C223" s="42" t="s">
        <v>21</v>
      </c>
      <c r="D223" s="42" t="s">
        <v>452</v>
      </c>
      <c r="E223" s="257" t="s">
        <v>373</v>
      </c>
      <c r="F223" s="257"/>
      <c r="G223" s="44" t="s">
        <v>453</v>
      </c>
      <c r="H223" s="45">
        <v>2.5000000000000001E-2</v>
      </c>
      <c r="I223" s="46">
        <v>25</v>
      </c>
      <c r="J223" s="46">
        <f t="shared" si="16"/>
        <v>0.62</v>
      </c>
    </row>
    <row r="224" spans="1:10" x14ac:dyDescent="0.2">
      <c r="A224" s="47"/>
      <c r="B224" s="47"/>
      <c r="C224" s="47"/>
      <c r="D224" s="47"/>
      <c r="E224" s="47"/>
      <c r="F224" s="48"/>
      <c r="G224" s="47"/>
      <c r="H224" s="48"/>
      <c r="I224" s="47" t="s">
        <v>316</v>
      </c>
      <c r="J224" s="48">
        <f>TRUNC(SUM(J221:J223),2)</f>
        <v>1.55</v>
      </c>
    </row>
    <row r="225" spans="1:10" ht="15" thickBot="1" x14ac:dyDescent="0.25">
      <c r="A225" s="47"/>
      <c r="B225" s="47"/>
      <c r="C225" s="47"/>
      <c r="D225" s="47"/>
      <c r="E225" s="47"/>
      <c r="F225" s="48"/>
      <c r="G225" s="47"/>
      <c r="H225" s="258"/>
      <c r="I225" s="258"/>
      <c r="J225" s="48"/>
    </row>
    <row r="226" spans="1:10" ht="0.95" customHeight="1" thickTop="1" x14ac:dyDescent="0.2">
      <c r="A226" s="49"/>
      <c r="B226" s="49"/>
      <c r="C226" s="49"/>
      <c r="D226" s="49"/>
      <c r="E226" s="49"/>
      <c r="F226" s="49"/>
      <c r="G226" s="49"/>
      <c r="H226" s="49"/>
      <c r="I226" s="49"/>
      <c r="J226" s="49"/>
    </row>
    <row r="227" spans="1:10" ht="18" customHeight="1" x14ac:dyDescent="0.2">
      <c r="A227" s="34" t="s">
        <v>115</v>
      </c>
      <c r="B227" s="35" t="s">
        <v>9</v>
      </c>
      <c r="C227" s="34" t="s">
        <v>10</v>
      </c>
      <c r="D227" s="34" t="s">
        <v>11</v>
      </c>
      <c r="E227" s="260" t="s">
        <v>367</v>
      </c>
      <c r="F227" s="260"/>
      <c r="G227" s="36" t="s">
        <v>12</v>
      </c>
      <c r="H227" s="35" t="s">
        <v>13</v>
      </c>
      <c r="I227" s="35" t="s">
        <v>14</v>
      </c>
      <c r="J227" s="35" t="s">
        <v>16</v>
      </c>
    </row>
    <row r="228" spans="1:10" ht="26.1" customHeight="1" x14ac:dyDescent="0.2">
      <c r="A228" s="37" t="s">
        <v>368</v>
      </c>
      <c r="B228" s="38" t="s">
        <v>789</v>
      </c>
      <c r="C228" s="37" t="s">
        <v>21</v>
      </c>
      <c r="D228" s="37" t="s">
        <v>967</v>
      </c>
      <c r="E228" s="261" t="s">
        <v>369</v>
      </c>
      <c r="F228" s="261"/>
      <c r="G228" s="39" t="s">
        <v>117</v>
      </c>
      <c r="H228" s="40"/>
      <c r="I228" s="41"/>
      <c r="J228" s="41"/>
    </row>
    <row r="229" spans="1:10" ht="24" customHeight="1" x14ac:dyDescent="0.2">
      <c r="A229" s="50" t="s">
        <v>395</v>
      </c>
      <c r="B229" s="51" t="s">
        <v>400</v>
      </c>
      <c r="C229" s="50" t="s">
        <v>155</v>
      </c>
      <c r="D229" s="50" t="s">
        <v>401</v>
      </c>
      <c r="E229" s="259" t="s">
        <v>398</v>
      </c>
      <c r="F229" s="259"/>
      <c r="G229" s="52" t="s">
        <v>399</v>
      </c>
      <c r="H229" s="53">
        <v>0.19800000000000001</v>
      </c>
      <c r="I229" s="54">
        <v>30.92</v>
      </c>
      <c r="J229" s="54">
        <f t="shared" ref="J229:J231" si="17">TRUNC(I229*H229,2)</f>
        <v>6.12</v>
      </c>
    </row>
    <row r="230" spans="1:10" ht="24" customHeight="1" x14ac:dyDescent="0.2">
      <c r="A230" s="50" t="s">
        <v>395</v>
      </c>
      <c r="B230" s="51">
        <v>88243</v>
      </c>
      <c r="C230" s="50" t="s">
        <v>155</v>
      </c>
      <c r="D230" s="50" t="s">
        <v>472</v>
      </c>
      <c r="E230" s="259" t="s">
        <v>398</v>
      </c>
      <c r="F230" s="259"/>
      <c r="G230" s="52" t="s">
        <v>399</v>
      </c>
      <c r="H230" s="53">
        <v>0.19800000000000001</v>
      </c>
      <c r="I230" s="54">
        <v>23.75</v>
      </c>
      <c r="J230" s="54">
        <f t="shared" si="17"/>
        <v>4.7</v>
      </c>
    </row>
    <row r="231" spans="1:10" ht="26.1" customHeight="1" x14ac:dyDescent="0.2">
      <c r="A231" s="42" t="s">
        <v>370</v>
      </c>
      <c r="B231" s="43">
        <v>39750</v>
      </c>
      <c r="C231" s="42" t="s">
        <v>155</v>
      </c>
      <c r="D231" s="42" t="s">
        <v>968</v>
      </c>
      <c r="E231" s="257" t="s">
        <v>373</v>
      </c>
      <c r="F231" s="257"/>
      <c r="G231" s="44" t="s">
        <v>114</v>
      </c>
      <c r="H231" s="45">
        <v>1.1000000000000001</v>
      </c>
      <c r="I231" s="46">
        <v>139.97</v>
      </c>
      <c r="J231" s="46">
        <f t="shared" si="17"/>
        <v>153.96</v>
      </c>
    </row>
    <row r="232" spans="1:10" ht="24" customHeight="1" x14ac:dyDescent="0.2">
      <c r="A232" s="42"/>
      <c r="B232" s="43"/>
      <c r="C232" s="42"/>
      <c r="D232" s="42"/>
      <c r="E232" s="257"/>
      <c r="F232" s="257"/>
      <c r="G232" s="44"/>
      <c r="H232" s="45"/>
      <c r="I232" s="46"/>
      <c r="J232" s="46"/>
    </row>
    <row r="233" spans="1:10" x14ac:dyDescent="0.2">
      <c r="A233" s="47"/>
      <c r="B233" s="47"/>
      <c r="C233" s="47"/>
      <c r="D233" s="47"/>
      <c r="E233" s="47"/>
      <c r="F233" s="48"/>
      <c r="G233" s="47"/>
      <c r="H233" s="48"/>
      <c r="I233" s="47" t="s">
        <v>316</v>
      </c>
      <c r="J233" s="48">
        <f>TRUNC(SUM(J229:J232),2)</f>
        <v>164.78</v>
      </c>
    </row>
    <row r="234" spans="1:10" ht="15" thickBot="1" x14ac:dyDescent="0.25">
      <c r="A234" s="47"/>
      <c r="B234" s="47"/>
      <c r="C234" s="47"/>
      <c r="D234" s="47"/>
      <c r="E234" s="47"/>
      <c r="F234" s="48"/>
      <c r="G234" s="47"/>
      <c r="H234" s="258"/>
      <c r="I234" s="258"/>
      <c r="J234" s="48"/>
    </row>
    <row r="235" spans="1:10" ht="0.95" customHeight="1" thickTop="1" x14ac:dyDescent="0.2">
      <c r="A235" s="49"/>
      <c r="B235" s="49"/>
      <c r="C235" s="49"/>
      <c r="D235" s="49"/>
      <c r="E235" s="49"/>
      <c r="F235" s="49"/>
      <c r="G235" s="49"/>
      <c r="H235" s="49"/>
      <c r="I235" s="49"/>
      <c r="J235" s="49"/>
    </row>
    <row r="236" spans="1:10" ht="18" customHeight="1" x14ac:dyDescent="0.2">
      <c r="A236" s="34" t="s">
        <v>118</v>
      </c>
      <c r="B236" s="35" t="s">
        <v>9</v>
      </c>
      <c r="C236" s="34" t="s">
        <v>10</v>
      </c>
      <c r="D236" s="34" t="s">
        <v>11</v>
      </c>
      <c r="E236" s="260" t="s">
        <v>367</v>
      </c>
      <c r="F236" s="260"/>
      <c r="G236" s="36" t="s">
        <v>12</v>
      </c>
      <c r="H236" s="35" t="s">
        <v>13</v>
      </c>
      <c r="I236" s="35" t="s">
        <v>14</v>
      </c>
      <c r="J236" s="35" t="s">
        <v>16</v>
      </c>
    </row>
    <row r="237" spans="1:10" ht="26.1" customHeight="1" x14ac:dyDescent="0.2">
      <c r="A237" s="37" t="s">
        <v>368</v>
      </c>
      <c r="B237" s="38" t="s">
        <v>794</v>
      </c>
      <c r="C237" s="37" t="s">
        <v>21</v>
      </c>
      <c r="D237" s="37" t="s">
        <v>969</v>
      </c>
      <c r="E237" s="261" t="s">
        <v>369</v>
      </c>
      <c r="F237" s="261"/>
      <c r="G237" s="39" t="s">
        <v>117</v>
      </c>
      <c r="H237" s="40"/>
      <c r="I237" s="41"/>
      <c r="J237" s="41"/>
    </row>
    <row r="238" spans="1:10" ht="24" customHeight="1" x14ac:dyDescent="0.2">
      <c r="A238" s="50" t="s">
        <v>395</v>
      </c>
      <c r="B238" s="51" t="s">
        <v>400</v>
      </c>
      <c r="C238" s="50" t="s">
        <v>155</v>
      </c>
      <c r="D238" s="50" t="s">
        <v>401</v>
      </c>
      <c r="E238" s="259" t="s">
        <v>398</v>
      </c>
      <c r="F238" s="259"/>
      <c r="G238" s="52" t="s">
        <v>399</v>
      </c>
      <c r="H238" s="53">
        <v>0.19800000000000001</v>
      </c>
      <c r="I238" s="54">
        <v>30.92</v>
      </c>
      <c r="J238" s="54">
        <f t="shared" ref="J238:J240" si="18">TRUNC(I238*H238,2)</f>
        <v>6.12</v>
      </c>
    </row>
    <row r="239" spans="1:10" ht="24" customHeight="1" x14ac:dyDescent="0.2">
      <c r="A239" s="50" t="s">
        <v>395</v>
      </c>
      <c r="B239" s="51">
        <v>88243</v>
      </c>
      <c r="C239" s="50" t="s">
        <v>155</v>
      </c>
      <c r="D239" s="50" t="s">
        <v>472</v>
      </c>
      <c r="E239" s="259" t="s">
        <v>398</v>
      </c>
      <c r="F239" s="259"/>
      <c r="G239" s="52" t="s">
        <v>399</v>
      </c>
      <c r="H239" s="53">
        <v>0.19800000000000001</v>
      </c>
      <c r="I239" s="54">
        <v>23.75</v>
      </c>
      <c r="J239" s="54">
        <f t="shared" si="18"/>
        <v>4.7</v>
      </c>
    </row>
    <row r="240" spans="1:10" ht="26.1" customHeight="1" x14ac:dyDescent="0.2">
      <c r="A240" s="42" t="s">
        <v>370</v>
      </c>
      <c r="B240" s="43">
        <v>63109</v>
      </c>
      <c r="C240" s="42" t="s">
        <v>116</v>
      </c>
      <c r="D240" s="42" t="s">
        <v>970</v>
      </c>
      <c r="E240" s="257" t="s">
        <v>373</v>
      </c>
      <c r="F240" s="257"/>
      <c r="G240" s="44" t="s">
        <v>114</v>
      </c>
      <c r="H240" s="45">
        <v>1.1000000000000001</v>
      </c>
      <c r="I240" s="46">
        <v>71.06</v>
      </c>
      <c r="J240" s="46">
        <f t="shared" si="18"/>
        <v>78.16</v>
      </c>
    </row>
    <row r="241" spans="1:10" ht="24" customHeight="1" x14ac:dyDescent="0.2">
      <c r="A241" s="42"/>
      <c r="B241" s="43"/>
      <c r="C241" s="42"/>
      <c r="D241" s="42"/>
      <c r="E241" s="257"/>
      <c r="F241" s="257"/>
      <c r="G241" s="44"/>
      <c r="H241" s="45"/>
      <c r="I241" s="46"/>
      <c r="J241" s="46"/>
    </row>
    <row r="242" spans="1:10" x14ac:dyDescent="0.2">
      <c r="A242" s="47"/>
      <c r="B242" s="47"/>
      <c r="C242" s="47"/>
      <c r="D242" s="47"/>
      <c r="E242" s="47"/>
      <c r="F242" s="48"/>
      <c r="G242" s="47"/>
      <c r="H242" s="48"/>
      <c r="I242" s="47" t="s">
        <v>316</v>
      </c>
      <c r="J242" s="48">
        <f>TRUNC(SUM(J238:J241),2)</f>
        <v>88.98</v>
      </c>
    </row>
    <row r="243" spans="1:10" ht="15" thickBot="1" x14ac:dyDescent="0.25">
      <c r="A243" s="47"/>
      <c r="B243" s="47"/>
      <c r="C243" s="47"/>
      <c r="D243" s="47"/>
      <c r="E243" s="47"/>
      <c r="F243" s="48"/>
      <c r="G243" s="47"/>
      <c r="H243" s="258"/>
      <c r="I243" s="258"/>
      <c r="J243" s="48"/>
    </row>
    <row r="244" spans="1:10" ht="0.95" customHeight="1" thickTop="1" x14ac:dyDescent="0.2">
      <c r="A244" s="49"/>
      <c r="B244" s="49"/>
      <c r="C244" s="49"/>
      <c r="D244" s="49"/>
      <c r="E244" s="49"/>
      <c r="F244" s="49"/>
      <c r="G244" s="49"/>
      <c r="H244" s="49"/>
      <c r="I244" s="49"/>
      <c r="J244" s="49"/>
    </row>
    <row r="245" spans="1:10" ht="18" customHeight="1" x14ac:dyDescent="0.2">
      <c r="A245" s="34" t="s">
        <v>971</v>
      </c>
      <c r="B245" s="35" t="s">
        <v>9</v>
      </c>
      <c r="C245" s="34" t="s">
        <v>10</v>
      </c>
      <c r="D245" s="34" t="s">
        <v>11</v>
      </c>
      <c r="E245" s="260" t="s">
        <v>367</v>
      </c>
      <c r="F245" s="260"/>
      <c r="G245" s="36" t="s">
        <v>12</v>
      </c>
      <c r="H245" s="35" t="s">
        <v>13</v>
      </c>
      <c r="I245" s="35" t="s">
        <v>14</v>
      </c>
      <c r="J245" s="35" t="s">
        <v>16</v>
      </c>
    </row>
    <row r="246" spans="1:10" ht="26.1" customHeight="1" x14ac:dyDescent="0.2">
      <c r="A246" s="37" t="s">
        <v>368</v>
      </c>
      <c r="B246" s="38" t="s">
        <v>796</v>
      </c>
      <c r="C246" s="37" t="s">
        <v>21</v>
      </c>
      <c r="D246" s="37" t="s">
        <v>972</v>
      </c>
      <c r="E246" s="261" t="s">
        <v>369</v>
      </c>
      <c r="F246" s="261"/>
      <c r="G246" s="39" t="s">
        <v>117</v>
      </c>
      <c r="H246" s="40"/>
      <c r="I246" s="41"/>
      <c r="J246" s="41"/>
    </row>
    <row r="247" spans="1:10" ht="24" customHeight="1" x14ac:dyDescent="0.2">
      <c r="A247" s="50" t="s">
        <v>395</v>
      </c>
      <c r="B247" s="51" t="s">
        <v>400</v>
      </c>
      <c r="C247" s="50" t="s">
        <v>155</v>
      </c>
      <c r="D247" s="50" t="s">
        <v>401</v>
      </c>
      <c r="E247" s="259" t="s">
        <v>398</v>
      </c>
      <c r="F247" s="259"/>
      <c r="G247" s="52" t="s">
        <v>399</v>
      </c>
      <c r="H247" s="53">
        <v>0.19800000000000001</v>
      </c>
      <c r="I247" s="54">
        <v>30.92</v>
      </c>
      <c r="J247" s="54">
        <f t="shared" ref="J247:J249" si="19">TRUNC(I247*H247,2)</f>
        <v>6.12</v>
      </c>
    </row>
    <row r="248" spans="1:10" ht="24" customHeight="1" x14ac:dyDescent="0.2">
      <c r="A248" s="50" t="s">
        <v>395</v>
      </c>
      <c r="B248" s="51">
        <v>88243</v>
      </c>
      <c r="C248" s="50" t="s">
        <v>155</v>
      </c>
      <c r="D248" s="50" t="s">
        <v>472</v>
      </c>
      <c r="E248" s="259" t="s">
        <v>398</v>
      </c>
      <c r="F248" s="259"/>
      <c r="G248" s="52" t="s">
        <v>399</v>
      </c>
      <c r="H248" s="53">
        <v>0.19800000000000001</v>
      </c>
      <c r="I248" s="54">
        <v>23.75</v>
      </c>
      <c r="J248" s="54">
        <f t="shared" si="19"/>
        <v>4.7</v>
      </c>
    </row>
    <row r="249" spans="1:10" ht="26.1" customHeight="1" x14ac:dyDescent="0.2">
      <c r="A249" s="42" t="s">
        <v>370</v>
      </c>
      <c r="B249" s="43">
        <v>39749</v>
      </c>
      <c r="C249" s="42" t="s">
        <v>155</v>
      </c>
      <c r="D249" s="42" t="s">
        <v>973</v>
      </c>
      <c r="E249" s="257" t="s">
        <v>373</v>
      </c>
      <c r="F249" s="257"/>
      <c r="G249" s="44" t="s">
        <v>114</v>
      </c>
      <c r="H249" s="45">
        <v>1.1000000000000001</v>
      </c>
      <c r="I249" s="46">
        <v>92.67</v>
      </c>
      <c r="J249" s="46">
        <f t="shared" si="19"/>
        <v>101.93</v>
      </c>
    </row>
    <row r="250" spans="1:10" ht="24" customHeight="1" x14ac:dyDescent="0.2">
      <c r="A250" s="42"/>
      <c r="B250" s="43"/>
      <c r="C250" s="42"/>
      <c r="D250" s="42"/>
      <c r="E250" s="257"/>
      <c r="F250" s="257"/>
      <c r="G250" s="44"/>
      <c r="H250" s="45"/>
      <c r="I250" s="46"/>
      <c r="J250" s="46"/>
    </row>
    <row r="251" spans="1:10" x14ac:dyDescent="0.2">
      <c r="A251" s="47"/>
      <c r="B251" s="47"/>
      <c r="C251" s="47"/>
      <c r="D251" s="47"/>
      <c r="E251" s="47"/>
      <c r="F251" s="48"/>
      <c r="G251" s="47"/>
      <c r="H251" s="48"/>
      <c r="I251" s="47" t="s">
        <v>316</v>
      </c>
      <c r="J251" s="48">
        <f>TRUNC(SUM(J247:J250),2)</f>
        <v>112.75</v>
      </c>
    </row>
    <row r="252" spans="1:10" x14ac:dyDescent="0.2">
      <c r="A252" s="47"/>
      <c r="B252" s="47"/>
      <c r="C252" s="47"/>
      <c r="D252" s="47"/>
      <c r="E252" s="47"/>
      <c r="F252" s="48"/>
      <c r="G252" s="47"/>
      <c r="H252" s="48"/>
      <c r="I252" s="47"/>
      <c r="J252" s="48"/>
    </row>
    <row r="253" spans="1:10" ht="18" customHeight="1" x14ac:dyDescent="0.2">
      <c r="A253" s="34" t="s">
        <v>974</v>
      </c>
      <c r="B253" s="35" t="s">
        <v>9</v>
      </c>
      <c r="C253" s="34" t="s">
        <v>10</v>
      </c>
      <c r="D253" s="34" t="s">
        <v>11</v>
      </c>
      <c r="E253" s="260" t="s">
        <v>367</v>
      </c>
      <c r="F253" s="260"/>
      <c r="G253" s="36" t="s">
        <v>12</v>
      </c>
      <c r="H253" s="35" t="s">
        <v>13</v>
      </c>
      <c r="I253" s="35" t="s">
        <v>14</v>
      </c>
      <c r="J253" s="35" t="s">
        <v>16</v>
      </c>
    </row>
    <row r="254" spans="1:10" ht="26.1" customHeight="1" x14ac:dyDescent="0.2">
      <c r="A254" s="37" t="s">
        <v>368</v>
      </c>
      <c r="B254" s="38" t="s">
        <v>797</v>
      </c>
      <c r="C254" s="37" t="s">
        <v>21</v>
      </c>
      <c r="D254" s="37" t="s">
        <v>975</v>
      </c>
      <c r="E254" s="261" t="s">
        <v>369</v>
      </c>
      <c r="F254" s="261"/>
      <c r="G254" s="39" t="s">
        <v>117</v>
      </c>
      <c r="H254" s="40"/>
      <c r="I254" s="41"/>
      <c r="J254" s="41"/>
    </row>
    <row r="255" spans="1:10" ht="24" customHeight="1" x14ac:dyDescent="0.2">
      <c r="A255" s="50" t="s">
        <v>395</v>
      </c>
      <c r="B255" s="51" t="s">
        <v>400</v>
      </c>
      <c r="C255" s="50" t="s">
        <v>155</v>
      </c>
      <c r="D255" s="50" t="s">
        <v>401</v>
      </c>
      <c r="E255" s="259" t="s">
        <v>398</v>
      </c>
      <c r="F255" s="259"/>
      <c r="G255" s="52" t="s">
        <v>399</v>
      </c>
      <c r="H255" s="53">
        <v>0.19800000000000001</v>
      </c>
      <c r="I255" s="54">
        <v>30.92</v>
      </c>
      <c r="J255" s="54">
        <f t="shared" ref="J255:J257" si="20">TRUNC(I255*H255,2)</f>
        <v>6.12</v>
      </c>
    </row>
    <row r="256" spans="1:10" ht="24" customHeight="1" x14ac:dyDescent="0.2">
      <c r="A256" s="50" t="s">
        <v>395</v>
      </c>
      <c r="B256" s="51">
        <v>88243</v>
      </c>
      <c r="C256" s="50" t="s">
        <v>155</v>
      </c>
      <c r="D256" s="50" t="s">
        <v>472</v>
      </c>
      <c r="E256" s="259" t="s">
        <v>398</v>
      </c>
      <c r="F256" s="259"/>
      <c r="G256" s="52" t="s">
        <v>399</v>
      </c>
      <c r="H256" s="53">
        <v>0.19800000000000001</v>
      </c>
      <c r="I256" s="54">
        <v>23.75</v>
      </c>
      <c r="J256" s="54">
        <f t="shared" si="20"/>
        <v>4.7</v>
      </c>
    </row>
    <row r="257" spans="1:10" ht="26.1" customHeight="1" x14ac:dyDescent="0.2">
      <c r="A257" s="42" t="s">
        <v>370</v>
      </c>
      <c r="B257" s="43">
        <v>39748</v>
      </c>
      <c r="C257" s="42" t="s">
        <v>155</v>
      </c>
      <c r="D257" s="42" t="s">
        <v>976</v>
      </c>
      <c r="E257" s="257" t="s">
        <v>373</v>
      </c>
      <c r="F257" s="257"/>
      <c r="G257" s="44" t="s">
        <v>114</v>
      </c>
      <c r="H257" s="45">
        <v>1.1000000000000001</v>
      </c>
      <c r="I257" s="46">
        <v>72.849999999999994</v>
      </c>
      <c r="J257" s="46">
        <f t="shared" si="20"/>
        <v>80.13</v>
      </c>
    </row>
    <row r="258" spans="1:10" ht="24" customHeight="1" x14ac:dyDescent="0.2">
      <c r="A258" s="42"/>
      <c r="B258" s="43"/>
      <c r="C258" s="42"/>
      <c r="D258" s="42"/>
      <c r="E258" s="257"/>
      <c r="F258" s="257"/>
      <c r="G258" s="44"/>
      <c r="H258" s="45"/>
      <c r="I258" s="46"/>
      <c r="J258" s="46"/>
    </row>
    <row r="259" spans="1:10" x14ac:dyDescent="0.2">
      <c r="A259" s="47"/>
      <c r="B259" s="47"/>
      <c r="C259" s="47"/>
      <c r="D259" s="47"/>
      <c r="E259" s="47"/>
      <c r="F259" s="48"/>
      <c r="G259" s="47"/>
      <c r="H259" s="48"/>
      <c r="I259" s="47" t="s">
        <v>316</v>
      </c>
      <c r="J259" s="48">
        <f>TRUNC(SUM(J255:J258),2)</f>
        <v>90.95</v>
      </c>
    </row>
    <row r="260" spans="1:10" x14ac:dyDescent="0.2">
      <c r="A260" s="47"/>
      <c r="B260" s="47"/>
      <c r="C260" s="47"/>
      <c r="D260" s="47"/>
      <c r="E260" s="47"/>
      <c r="F260" s="48"/>
      <c r="G260" s="47"/>
      <c r="H260" s="48"/>
      <c r="I260" s="47"/>
      <c r="J260" s="48"/>
    </row>
    <row r="261" spans="1:10" ht="18" customHeight="1" x14ac:dyDescent="0.2">
      <c r="A261" s="34" t="s">
        <v>977</v>
      </c>
      <c r="B261" s="35" t="s">
        <v>9</v>
      </c>
      <c r="C261" s="34" t="s">
        <v>10</v>
      </c>
      <c r="D261" s="34" t="s">
        <v>11</v>
      </c>
      <c r="E261" s="260" t="s">
        <v>367</v>
      </c>
      <c r="F261" s="260"/>
      <c r="G261" s="36" t="s">
        <v>12</v>
      </c>
      <c r="H261" s="35" t="s">
        <v>13</v>
      </c>
      <c r="I261" s="35" t="s">
        <v>14</v>
      </c>
      <c r="J261" s="35" t="s">
        <v>16</v>
      </c>
    </row>
    <row r="262" spans="1:10" ht="26.1" customHeight="1" x14ac:dyDescent="0.2">
      <c r="A262" s="37" t="s">
        <v>368</v>
      </c>
      <c r="B262" s="38" t="s">
        <v>799</v>
      </c>
      <c r="C262" s="37" t="s">
        <v>21</v>
      </c>
      <c r="D262" s="37" t="s">
        <v>978</v>
      </c>
      <c r="E262" s="261" t="s">
        <v>369</v>
      </c>
      <c r="F262" s="261"/>
      <c r="G262" s="39" t="s">
        <v>117</v>
      </c>
      <c r="H262" s="40"/>
      <c r="I262" s="41"/>
      <c r="J262" s="41"/>
    </row>
    <row r="263" spans="1:10" ht="24" customHeight="1" x14ac:dyDescent="0.2">
      <c r="A263" s="50" t="s">
        <v>395</v>
      </c>
      <c r="B263" s="51" t="s">
        <v>400</v>
      </c>
      <c r="C263" s="50" t="s">
        <v>155</v>
      </c>
      <c r="D263" s="50" t="s">
        <v>401</v>
      </c>
      <c r="E263" s="259" t="s">
        <v>398</v>
      </c>
      <c r="F263" s="259"/>
      <c r="G263" s="52" t="s">
        <v>399</v>
      </c>
      <c r="H263" s="53">
        <v>0.19800000000000001</v>
      </c>
      <c r="I263" s="54">
        <v>30.92</v>
      </c>
      <c r="J263" s="54">
        <f t="shared" ref="J263:J265" si="21">TRUNC(I263*H263,2)</f>
        <v>6.12</v>
      </c>
    </row>
    <row r="264" spans="1:10" ht="24" customHeight="1" x14ac:dyDescent="0.2">
      <c r="A264" s="50" t="s">
        <v>395</v>
      </c>
      <c r="B264" s="51">
        <v>88243</v>
      </c>
      <c r="C264" s="50" t="s">
        <v>155</v>
      </c>
      <c r="D264" s="50" t="s">
        <v>472</v>
      </c>
      <c r="E264" s="259" t="s">
        <v>398</v>
      </c>
      <c r="F264" s="259"/>
      <c r="G264" s="52" t="s">
        <v>399</v>
      </c>
      <c r="H264" s="53">
        <v>0.19800000000000001</v>
      </c>
      <c r="I264" s="54">
        <v>23.75</v>
      </c>
      <c r="J264" s="54">
        <f t="shared" si="21"/>
        <v>4.7</v>
      </c>
    </row>
    <row r="265" spans="1:10" ht="26.1" customHeight="1" x14ac:dyDescent="0.2">
      <c r="A265" s="42" t="s">
        <v>370</v>
      </c>
      <c r="B265" s="43" t="s">
        <v>979</v>
      </c>
      <c r="C265" s="42" t="s">
        <v>21</v>
      </c>
      <c r="D265" s="42" t="s">
        <v>980</v>
      </c>
      <c r="E265" s="257" t="s">
        <v>373</v>
      </c>
      <c r="F265" s="257"/>
      <c r="G265" s="44" t="s">
        <v>114</v>
      </c>
      <c r="H265" s="45">
        <v>1.1000000000000001</v>
      </c>
      <c r="I265" s="46">
        <v>40.61</v>
      </c>
      <c r="J265" s="46">
        <f t="shared" si="21"/>
        <v>44.67</v>
      </c>
    </row>
    <row r="266" spans="1:10" ht="24" customHeight="1" x14ac:dyDescent="0.2">
      <c r="A266" s="42"/>
      <c r="B266" s="43"/>
      <c r="C266" s="42"/>
      <c r="D266" s="42"/>
      <c r="E266" s="257"/>
      <c r="F266" s="257"/>
      <c r="G266" s="44"/>
      <c r="H266" s="45"/>
      <c r="I266" s="46"/>
      <c r="J266" s="46"/>
    </row>
    <row r="267" spans="1:10" x14ac:dyDescent="0.2">
      <c r="A267" s="47"/>
      <c r="B267" s="47"/>
      <c r="C267" s="47"/>
      <c r="D267" s="47"/>
      <c r="E267" s="47"/>
      <c r="F267" s="48"/>
      <c r="G267" s="47"/>
      <c r="H267" s="48"/>
      <c r="I267" s="47" t="s">
        <v>316</v>
      </c>
      <c r="J267" s="48">
        <f>TRUNC(SUM(J263:J266),2)</f>
        <v>55.49</v>
      </c>
    </row>
    <row r="268" spans="1:10" x14ac:dyDescent="0.2">
      <c r="A268" s="47"/>
      <c r="B268" s="47"/>
      <c r="C268" s="47"/>
      <c r="D268" s="47"/>
      <c r="E268" s="47"/>
      <c r="F268" s="48"/>
      <c r="G268" s="47"/>
      <c r="H268" s="48"/>
      <c r="I268" s="47"/>
      <c r="J268" s="48"/>
    </row>
    <row r="269" spans="1:10" ht="18" customHeight="1" x14ac:dyDescent="0.2">
      <c r="A269" s="34" t="s">
        <v>981</v>
      </c>
      <c r="B269" s="35" t="s">
        <v>9</v>
      </c>
      <c r="C269" s="34" t="s">
        <v>10</v>
      </c>
      <c r="D269" s="34" t="s">
        <v>11</v>
      </c>
      <c r="E269" s="260" t="s">
        <v>367</v>
      </c>
      <c r="F269" s="260"/>
      <c r="G269" s="36" t="s">
        <v>12</v>
      </c>
      <c r="H269" s="35" t="s">
        <v>13</v>
      </c>
      <c r="I269" s="35" t="s">
        <v>14</v>
      </c>
      <c r="J269" s="35" t="s">
        <v>16</v>
      </c>
    </row>
    <row r="270" spans="1:10" ht="26.1" customHeight="1" x14ac:dyDescent="0.2">
      <c r="A270" s="37" t="s">
        <v>368</v>
      </c>
      <c r="B270" s="38" t="s">
        <v>800</v>
      </c>
      <c r="C270" s="37" t="s">
        <v>21</v>
      </c>
      <c r="D270" s="37" t="s">
        <v>982</v>
      </c>
      <c r="E270" s="261" t="s">
        <v>369</v>
      </c>
      <c r="F270" s="261"/>
      <c r="G270" s="39" t="s">
        <v>117</v>
      </c>
      <c r="H270" s="40"/>
      <c r="I270" s="41"/>
      <c r="J270" s="41"/>
    </row>
    <row r="271" spans="1:10" ht="24" customHeight="1" x14ac:dyDescent="0.2">
      <c r="A271" s="50" t="s">
        <v>395</v>
      </c>
      <c r="B271" s="51" t="s">
        <v>400</v>
      </c>
      <c r="C271" s="50" t="s">
        <v>155</v>
      </c>
      <c r="D271" s="50" t="s">
        <v>401</v>
      </c>
      <c r="E271" s="259" t="s">
        <v>398</v>
      </c>
      <c r="F271" s="259"/>
      <c r="G271" s="52" t="s">
        <v>399</v>
      </c>
      <c r="H271" s="53">
        <v>0.19800000000000001</v>
      </c>
      <c r="I271" s="54">
        <v>30.92</v>
      </c>
      <c r="J271" s="54">
        <f t="shared" ref="J271:J273" si="22">TRUNC(I271*H271,2)</f>
        <v>6.12</v>
      </c>
    </row>
    <row r="272" spans="1:10" ht="24" customHeight="1" x14ac:dyDescent="0.2">
      <c r="A272" s="50" t="s">
        <v>395</v>
      </c>
      <c r="B272" s="51">
        <v>88243</v>
      </c>
      <c r="C272" s="50" t="s">
        <v>155</v>
      </c>
      <c r="D272" s="50" t="s">
        <v>472</v>
      </c>
      <c r="E272" s="259" t="s">
        <v>398</v>
      </c>
      <c r="F272" s="259"/>
      <c r="G272" s="52" t="s">
        <v>399</v>
      </c>
      <c r="H272" s="53">
        <v>0.19800000000000001</v>
      </c>
      <c r="I272" s="54">
        <v>23.75</v>
      </c>
      <c r="J272" s="54">
        <f t="shared" si="22"/>
        <v>4.7</v>
      </c>
    </row>
    <row r="273" spans="1:10" ht="26.1" customHeight="1" x14ac:dyDescent="0.2">
      <c r="A273" s="42" t="s">
        <v>370</v>
      </c>
      <c r="B273" s="43">
        <v>39747</v>
      </c>
      <c r="C273" s="42" t="s">
        <v>155</v>
      </c>
      <c r="D273" s="42" t="s">
        <v>983</v>
      </c>
      <c r="E273" s="257" t="s">
        <v>373</v>
      </c>
      <c r="F273" s="257"/>
      <c r="G273" s="44" t="s">
        <v>114</v>
      </c>
      <c r="H273" s="45">
        <v>1.1000000000000001</v>
      </c>
      <c r="I273" s="46">
        <v>45.02</v>
      </c>
      <c r="J273" s="46">
        <f t="shared" si="22"/>
        <v>49.52</v>
      </c>
    </row>
    <row r="274" spans="1:10" ht="24" customHeight="1" x14ac:dyDescent="0.2">
      <c r="A274" s="42"/>
      <c r="B274" s="43"/>
      <c r="C274" s="42"/>
      <c r="D274" s="42"/>
      <c r="E274" s="257"/>
      <c r="F274" s="257"/>
      <c r="G274" s="44"/>
      <c r="H274" s="45"/>
      <c r="I274" s="46"/>
      <c r="J274" s="46"/>
    </row>
    <row r="275" spans="1:10" x14ac:dyDescent="0.2">
      <c r="A275" s="47"/>
      <c r="B275" s="47"/>
      <c r="C275" s="47"/>
      <c r="D275" s="47"/>
      <c r="E275" s="47"/>
      <c r="F275" s="48"/>
      <c r="G275" s="47"/>
      <c r="H275" s="48"/>
      <c r="I275" s="47" t="s">
        <v>316</v>
      </c>
      <c r="J275" s="48">
        <f>TRUNC(SUM(J271:J274),2)</f>
        <v>60.34</v>
      </c>
    </row>
    <row r="276" spans="1:10" x14ac:dyDescent="0.2">
      <c r="A276" s="47"/>
      <c r="B276" s="47"/>
      <c r="C276" s="47"/>
      <c r="D276" s="47"/>
      <c r="E276" s="47"/>
      <c r="F276" s="48"/>
      <c r="G276" s="47"/>
      <c r="H276" s="48"/>
      <c r="I276" s="47"/>
      <c r="J276" s="48"/>
    </row>
    <row r="277" spans="1:10" ht="18" customHeight="1" x14ac:dyDescent="0.2">
      <c r="A277" s="34" t="s">
        <v>984</v>
      </c>
      <c r="B277" s="35" t="s">
        <v>9</v>
      </c>
      <c r="C277" s="34" t="s">
        <v>10</v>
      </c>
      <c r="D277" s="34" t="s">
        <v>11</v>
      </c>
      <c r="E277" s="260" t="s">
        <v>367</v>
      </c>
      <c r="F277" s="260"/>
      <c r="G277" s="36" t="s">
        <v>12</v>
      </c>
      <c r="H277" s="35" t="s">
        <v>13</v>
      </c>
      <c r="I277" s="35" t="s">
        <v>14</v>
      </c>
      <c r="J277" s="35" t="s">
        <v>16</v>
      </c>
    </row>
    <row r="278" spans="1:10" ht="44.25" customHeight="1" x14ac:dyDescent="0.2">
      <c r="A278" s="37" t="s">
        <v>368</v>
      </c>
      <c r="B278" s="38" t="s">
        <v>785</v>
      </c>
      <c r="C278" s="37" t="s">
        <v>21</v>
      </c>
      <c r="D278" s="37" t="s">
        <v>985</v>
      </c>
      <c r="E278" s="261" t="s">
        <v>369</v>
      </c>
      <c r="F278" s="261"/>
      <c r="G278" s="39" t="s">
        <v>117</v>
      </c>
      <c r="H278" s="40"/>
      <c r="I278" s="41"/>
      <c r="J278" s="41"/>
    </row>
    <row r="279" spans="1:10" ht="24" customHeight="1" x14ac:dyDescent="0.2">
      <c r="A279" s="50" t="s">
        <v>395</v>
      </c>
      <c r="B279" s="51">
        <v>88243</v>
      </c>
      <c r="C279" s="50" t="s">
        <v>155</v>
      </c>
      <c r="D279" s="50" t="s">
        <v>472</v>
      </c>
      <c r="E279" s="259" t="s">
        <v>398</v>
      </c>
      <c r="F279" s="259"/>
      <c r="G279" s="52" t="s">
        <v>399</v>
      </c>
      <c r="H279" s="53">
        <v>0.5</v>
      </c>
      <c r="I279" s="54">
        <v>23.75</v>
      </c>
      <c r="J279" s="54">
        <f t="shared" ref="J279:J280" si="23">TRUNC(I279*H279,2)</f>
        <v>11.87</v>
      </c>
    </row>
    <row r="280" spans="1:10" ht="26.1" customHeight="1" x14ac:dyDescent="0.2">
      <c r="A280" s="42" t="s">
        <v>370</v>
      </c>
      <c r="B280" s="43" t="s">
        <v>987</v>
      </c>
      <c r="C280" s="42" t="s">
        <v>21</v>
      </c>
      <c r="D280" s="42" t="s">
        <v>986</v>
      </c>
      <c r="E280" s="257" t="s">
        <v>373</v>
      </c>
      <c r="F280" s="257"/>
      <c r="G280" s="44" t="s">
        <v>114</v>
      </c>
      <c r="H280" s="45">
        <v>1.1000000000000001</v>
      </c>
      <c r="I280" s="46">
        <v>35.270000000000003</v>
      </c>
      <c r="J280" s="46">
        <f t="shared" si="23"/>
        <v>38.79</v>
      </c>
    </row>
    <row r="281" spans="1:10" ht="24" customHeight="1" x14ac:dyDescent="0.2">
      <c r="A281" s="42"/>
      <c r="B281" s="43"/>
      <c r="C281" s="42"/>
      <c r="D281" s="42"/>
      <c r="E281" s="257"/>
      <c r="F281" s="257"/>
      <c r="G281" s="44"/>
      <c r="H281" s="45"/>
      <c r="I281" s="46"/>
      <c r="J281" s="46"/>
    </row>
    <row r="282" spans="1:10" x14ac:dyDescent="0.2">
      <c r="A282" s="47"/>
      <c r="B282" s="47"/>
      <c r="C282" s="47"/>
      <c r="D282" s="47"/>
      <c r="E282" s="47"/>
      <c r="F282" s="48"/>
      <c r="G282" s="47"/>
      <c r="H282" s="48"/>
      <c r="I282" s="47" t="s">
        <v>316</v>
      </c>
      <c r="J282" s="48">
        <f>TRUNC(SUM(J279:J281),2)</f>
        <v>50.66</v>
      </c>
    </row>
    <row r="283" spans="1:10" x14ac:dyDescent="0.2">
      <c r="A283" s="47"/>
      <c r="B283" s="47"/>
      <c r="C283" s="47"/>
      <c r="D283" s="47"/>
      <c r="E283" s="47"/>
      <c r="F283" s="48"/>
      <c r="G283" s="47"/>
      <c r="H283" s="48"/>
      <c r="I283" s="47"/>
      <c r="J283" s="48"/>
    </row>
    <row r="284" spans="1:10" ht="18" customHeight="1" x14ac:dyDescent="0.2">
      <c r="A284" s="34" t="s">
        <v>988</v>
      </c>
      <c r="B284" s="35" t="s">
        <v>9</v>
      </c>
      <c r="C284" s="34" t="s">
        <v>10</v>
      </c>
      <c r="D284" s="34" t="s">
        <v>11</v>
      </c>
      <c r="E284" s="260" t="s">
        <v>367</v>
      </c>
      <c r="F284" s="260"/>
      <c r="G284" s="36" t="s">
        <v>12</v>
      </c>
      <c r="H284" s="35" t="s">
        <v>13</v>
      </c>
      <c r="I284" s="35" t="s">
        <v>14</v>
      </c>
      <c r="J284" s="35" t="s">
        <v>16</v>
      </c>
    </row>
    <row r="285" spans="1:10" ht="38.25" x14ac:dyDescent="0.2">
      <c r="A285" s="37" t="s">
        <v>368</v>
      </c>
      <c r="B285" s="38" t="s">
        <v>790</v>
      </c>
      <c r="C285" s="37" t="s">
        <v>21</v>
      </c>
      <c r="D285" s="37" t="s">
        <v>989</v>
      </c>
      <c r="E285" s="261" t="s">
        <v>369</v>
      </c>
      <c r="F285" s="261"/>
      <c r="G285" s="39" t="s">
        <v>117</v>
      </c>
      <c r="H285" s="40"/>
      <c r="I285" s="41"/>
      <c r="J285" s="41"/>
    </row>
    <row r="286" spans="1:10" ht="24" customHeight="1" x14ac:dyDescent="0.2">
      <c r="A286" s="50" t="s">
        <v>395</v>
      </c>
      <c r="B286" s="51">
        <v>88243</v>
      </c>
      <c r="C286" s="50" t="s">
        <v>155</v>
      </c>
      <c r="D286" s="50" t="s">
        <v>472</v>
      </c>
      <c r="E286" s="259" t="s">
        <v>398</v>
      </c>
      <c r="F286" s="259"/>
      <c r="G286" s="52" t="s">
        <v>399</v>
      </c>
      <c r="H286" s="53">
        <v>0.5</v>
      </c>
      <c r="I286" s="54">
        <v>23.75</v>
      </c>
      <c r="J286" s="54">
        <f t="shared" ref="J286:J287" si="24">TRUNC(I286*H286,2)</f>
        <v>11.87</v>
      </c>
    </row>
    <row r="287" spans="1:10" ht="26.1" customHeight="1" x14ac:dyDescent="0.2">
      <c r="A287" s="42" t="s">
        <v>370</v>
      </c>
      <c r="B287" s="43" t="s">
        <v>991</v>
      </c>
      <c r="C287" s="42" t="s">
        <v>21</v>
      </c>
      <c r="D287" s="42" t="s">
        <v>990</v>
      </c>
      <c r="E287" s="257" t="s">
        <v>373</v>
      </c>
      <c r="F287" s="257"/>
      <c r="G287" s="44" t="s">
        <v>114</v>
      </c>
      <c r="H287" s="45">
        <v>1.1000000000000001</v>
      </c>
      <c r="I287" s="46">
        <v>29.54</v>
      </c>
      <c r="J287" s="46">
        <f t="shared" si="24"/>
        <v>32.49</v>
      </c>
    </row>
    <row r="288" spans="1:10" ht="24" customHeight="1" x14ac:dyDescent="0.2">
      <c r="A288" s="42"/>
      <c r="B288" s="43"/>
      <c r="C288" s="42"/>
      <c r="D288" s="42"/>
      <c r="E288" s="257"/>
      <c r="F288" s="257"/>
      <c r="G288" s="44"/>
      <c r="H288" s="45"/>
      <c r="I288" s="46"/>
      <c r="J288" s="46"/>
    </row>
    <row r="289" spans="1:10" x14ac:dyDescent="0.2">
      <c r="A289" s="47"/>
      <c r="B289" s="47"/>
      <c r="C289" s="47"/>
      <c r="D289" s="47"/>
      <c r="E289" s="47"/>
      <c r="F289" s="48"/>
      <c r="G289" s="47"/>
      <c r="H289" s="48"/>
      <c r="I289" s="47" t="s">
        <v>316</v>
      </c>
      <c r="J289" s="48">
        <f>TRUNC(SUM(J286:J288),2)</f>
        <v>44.36</v>
      </c>
    </row>
    <row r="290" spans="1:10" x14ac:dyDescent="0.2">
      <c r="A290" s="47"/>
      <c r="B290" s="47"/>
      <c r="C290" s="47"/>
      <c r="D290" s="47"/>
      <c r="E290" s="47"/>
      <c r="F290" s="48"/>
      <c r="G290" s="47"/>
      <c r="H290" s="48"/>
      <c r="I290" s="47"/>
      <c r="J290" s="48"/>
    </row>
    <row r="291" spans="1:10" ht="18" customHeight="1" x14ac:dyDescent="0.2">
      <c r="A291" s="34" t="s">
        <v>992</v>
      </c>
      <c r="B291" s="35" t="s">
        <v>9</v>
      </c>
      <c r="C291" s="34" t="s">
        <v>10</v>
      </c>
      <c r="D291" s="34" t="s">
        <v>11</v>
      </c>
      <c r="E291" s="260" t="s">
        <v>367</v>
      </c>
      <c r="F291" s="260"/>
      <c r="G291" s="36" t="s">
        <v>12</v>
      </c>
      <c r="H291" s="35" t="s">
        <v>13</v>
      </c>
      <c r="I291" s="35" t="s">
        <v>14</v>
      </c>
      <c r="J291" s="35" t="s">
        <v>16</v>
      </c>
    </row>
    <row r="292" spans="1:10" ht="38.25" x14ac:dyDescent="0.2">
      <c r="A292" s="37" t="s">
        <v>368</v>
      </c>
      <c r="B292" s="38" t="s">
        <v>787</v>
      </c>
      <c r="C292" s="37" t="s">
        <v>21</v>
      </c>
      <c r="D292" s="37" t="s">
        <v>993</v>
      </c>
      <c r="E292" s="261" t="s">
        <v>369</v>
      </c>
      <c r="F292" s="261"/>
      <c r="G292" s="39" t="s">
        <v>117</v>
      </c>
      <c r="H292" s="40"/>
      <c r="I292" s="41"/>
      <c r="J292" s="41"/>
    </row>
    <row r="293" spans="1:10" ht="24" customHeight="1" x14ac:dyDescent="0.2">
      <c r="A293" s="50" t="s">
        <v>395</v>
      </c>
      <c r="B293" s="51">
        <v>88243</v>
      </c>
      <c r="C293" s="50" t="s">
        <v>155</v>
      </c>
      <c r="D293" s="50" t="s">
        <v>472</v>
      </c>
      <c r="E293" s="259" t="s">
        <v>398</v>
      </c>
      <c r="F293" s="259"/>
      <c r="G293" s="52" t="s">
        <v>399</v>
      </c>
      <c r="H293" s="53">
        <v>0.5</v>
      </c>
      <c r="I293" s="54">
        <v>23.75</v>
      </c>
      <c r="J293" s="54">
        <f t="shared" ref="J293:J294" si="25">TRUNC(I293*H293,2)</f>
        <v>11.87</v>
      </c>
    </row>
    <row r="294" spans="1:10" ht="26.1" customHeight="1" x14ac:dyDescent="0.2">
      <c r="A294" s="42" t="s">
        <v>370</v>
      </c>
      <c r="B294" s="43" t="s">
        <v>994</v>
      </c>
      <c r="C294" s="42" t="s">
        <v>21</v>
      </c>
      <c r="D294" s="42" t="s">
        <v>995</v>
      </c>
      <c r="E294" s="257" t="s">
        <v>373</v>
      </c>
      <c r="F294" s="257"/>
      <c r="G294" s="44" t="s">
        <v>114</v>
      </c>
      <c r="H294" s="45">
        <v>1.1000000000000001</v>
      </c>
      <c r="I294" s="46">
        <v>21.61</v>
      </c>
      <c r="J294" s="46">
        <f t="shared" si="25"/>
        <v>23.77</v>
      </c>
    </row>
    <row r="295" spans="1:10" ht="24" customHeight="1" x14ac:dyDescent="0.2">
      <c r="A295" s="42"/>
      <c r="B295" s="43"/>
      <c r="C295" s="42"/>
      <c r="D295" s="42"/>
      <c r="E295" s="257"/>
      <c r="F295" s="257"/>
      <c r="G295" s="44"/>
      <c r="H295" s="45"/>
      <c r="I295" s="46"/>
      <c r="J295" s="46"/>
    </row>
    <row r="296" spans="1:10" x14ac:dyDescent="0.2">
      <c r="A296" s="47"/>
      <c r="B296" s="47"/>
      <c r="C296" s="47"/>
      <c r="D296" s="47"/>
      <c r="E296" s="47"/>
      <c r="F296" s="48"/>
      <c r="G296" s="47"/>
      <c r="H296" s="48"/>
      <c r="I296" s="47" t="s">
        <v>316</v>
      </c>
      <c r="J296" s="48">
        <f>TRUNC(SUM(J293:J295),2)</f>
        <v>35.64</v>
      </c>
    </row>
    <row r="297" spans="1:10" x14ac:dyDescent="0.2">
      <c r="A297" s="47"/>
      <c r="B297" s="47"/>
      <c r="C297" s="47"/>
      <c r="D297" s="47"/>
      <c r="E297" s="47"/>
      <c r="F297" s="48"/>
      <c r="G297" s="47"/>
      <c r="H297" s="48"/>
      <c r="I297" s="47"/>
      <c r="J297" s="48"/>
    </row>
    <row r="298" spans="1:10" ht="18" customHeight="1" x14ac:dyDescent="0.2">
      <c r="A298" s="34" t="s">
        <v>996</v>
      </c>
      <c r="B298" s="35" t="s">
        <v>9</v>
      </c>
      <c r="C298" s="34" t="s">
        <v>10</v>
      </c>
      <c r="D298" s="34" t="s">
        <v>11</v>
      </c>
      <c r="E298" s="260" t="s">
        <v>367</v>
      </c>
      <c r="F298" s="260"/>
      <c r="G298" s="36" t="s">
        <v>12</v>
      </c>
      <c r="H298" s="35" t="s">
        <v>13</v>
      </c>
      <c r="I298" s="35" t="s">
        <v>14</v>
      </c>
      <c r="J298" s="35" t="s">
        <v>16</v>
      </c>
    </row>
    <row r="299" spans="1:10" ht="38.25" x14ac:dyDescent="0.2">
      <c r="A299" s="37" t="s">
        <v>368</v>
      </c>
      <c r="B299" s="38" t="s">
        <v>788</v>
      </c>
      <c r="C299" s="37" t="s">
        <v>21</v>
      </c>
      <c r="D299" s="37" t="s">
        <v>997</v>
      </c>
      <c r="E299" s="261" t="s">
        <v>369</v>
      </c>
      <c r="F299" s="261"/>
      <c r="G299" s="39" t="s">
        <v>117</v>
      </c>
      <c r="H299" s="40"/>
      <c r="I299" s="41"/>
      <c r="J299" s="41"/>
    </row>
    <row r="300" spans="1:10" ht="24" customHeight="1" x14ac:dyDescent="0.2">
      <c r="A300" s="50" t="s">
        <v>395</v>
      </c>
      <c r="B300" s="51">
        <v>88243</v>
      </c>
      <c r="C300" s="50" t="s">
        <v>155</v>
      </c>
      <c r="D300" s="50" t="s">
        <v>472</v>
      </c>
      <c r="E300" s="259" t="s">
        <v>398</v>
      </c>
      <c r="F300" s="259"/>
      <c r="G300" s="52" t="s">
        <v>399</v>
      </c>
      <c r="H300" s="53">
        <v>0.5</v>
      </c>
      <c r="I300" s="54">
        <v>23.75</v>
      </c>
      <c r="J300" s="54">
        <f t="shared" ref="J300:J301" si="26">TRUNC(I300*H300,2)</f>
        <v>11.87</v>
      </c>
    </row>
    <row r="301" spans="1:10" ht="26.1" customHeight="1" x14ac:dyDescent="0.2">
      <c r="A301" s="42" t="s">
        <v>370</v>
      </c>
      <c r="B301" s="43" t="s">
        <v>999</v>
      </c>
      <c r="C301" s="42" t="s">
        <v>21</v>
      </c>
      <c r="D301" s="42" t="s">
        <v>998</v>
      </c>
      <c r="E301" s="257" t="s">
        <v>373</v>
      </c>
      <c r="F301" s="257"/>
      <c r="G301" s="44" t="s">
        <v>114</v>
      </c>
      <c r="H301" s="45">
        <v>1.1000000000000001</v>
      </c>
      <c r="I301" s="46">
        <v>17.690000000000001</v>
      </c>
      <c r="J301" s="46">
        <f t="shared" si="26"/>
        <v>19.45</v>
      </c>
    </row>
    <row r="302" spans="1:10" ht="24" customHeight="1" x14ac:dyDescent="0.2">
      <c r="A302" s="42"/>
      <c r="B302" s="43"/>
      <c r="C302" s="42"/>
      <c r="D302" s="42"/>
      <c r="E302" s="257"/>
      <c r="F302" s="257"/>
      <c r="G302" s="44"/>
      <c r="H302" s="45"/>
      <c r="I302" s="46"/>
      <c r="J302" s="46"/>
    </row>
    <row r="303" spans="1:10" x14ac:dyDescent="0.2">
      <c r="A303" s="47"/>
      <c r="B303" s="47"/>
      <c r="C303" s="47"/>
      <c r="D303" s="47"/>
      <c r="E303" s="47"/>
      <c r="F303" s="48"/>
      <c r="G303" s="47"/>
      <c r="H303" s="48"/>
      <c r="I303" s="47" t="s">
        <v>316</v>
      </c>
      <c r="J303" s="48">
        <f>TRUNC(SUM(J300:J302),2)</f>
        <v>31.32</v>
      </c>
    </row>
    <row r="304" spans="1:10" x14ac:dyDescent="0.2">
      <c r="A304" s="47"/>
      <c r="B304" s="47"/>
      <c r="C304" s="47"/>
      <c r="D304" s="47"/>
      <c r="E304" s="47"/>
      <c r="F304" s="48"/>
      <c r="G304" s="47"/>
      <c r="H304" s="48"/>
      <c r="I304" s="47"/>
      <c r="J304" s="48"/>
    </row>
    <row r="305" spans="1:10" ht="18" customHeight="1" x14ac:dyDescent="0.2">
      <c r="A305" s="34" t="s">
        <v>1000</v>
      </c>
      <c r="B305" s="35" t="s">
        <v>9</v>
      </c>
      <c r="C305" s="34" t="s">
        <v>10</v>
      </c>
      <c r="D305" s="34" t="s">
        <v>11</v>
      </c>
      <c r="E305" s="260" t="s">
        <v>367</v>
      </c>
      <c r="F305" s="260"/>
      <c r="G305" s="36" t="s">
        <v>12</v>
      </c>
      <c r="H305" s="35" t="s">
        <v>13</v>
      </c>
      <c r="I305" s="35" t="s">
        <v>14</v>
      </c>
      <c r="J305" s="35" t="s">
        <v>16</v>
      </c>
    </row>
    <row r="306" spans="1:10" ht="38.25" x14ac:dyDescent="0.2">
      <c r="A306" s="37" t="s">
        <v>368</v>
      </c>
      <c r="B306" s="38" t="s">
        <v>791</v>
      </c>
      <c r="C306" s="37" t="s">
        <v>21</v>
      </c>
      <c r="D306" s="37" t="s">
        <v>1001</v>
      </c>
      <c r="E306" s="261" t="s">
        <v>369</v>
      </c>
      <c r="F306" s="261"/>
      <c r="G306" s="39" t="s">
        <v>117</v>
      </c>
      <c r="H306" s="40"/>
      <c r="I306" s="41"/>
      <c r="J306" s="41"/>
    </row>
    <row r="307" spans="1:10" ht="24" customHeight="1" x14ac:dyDescent="0.2">
      <c r="A307" s="50" t="s">
        <v>395</v>
      </c>
      <c r="B307" s="51">
        <v>88243</v>
      </c>
      <c r="C307" s="50" t="s">
        <v>155</v>
      </c>
      <c r="D307" s="50" t="s">
        <v>472</v>
      </c>
      <c r="E307" s="259" t="s">
        <v>398</v>
      </c>
      <c r="F307" s="259"/>
      <c r="G307" s="52" t="s">
        <v>399</v>
      </c>
      <c r="H307" s="53">
        <v>0.5</v>
      </c>
      <c r="I307" s="54">
        <v>23.75</v>
      </c>
      <c r="J307" s="54">
        <f t="shared" ref="J307:J308" si="27">TRUNC(I307*H307,2)</f>
        <v>11.87</v>
      </c>
    </row>
    <row r="308" spans="1:10" ht="51" x14ac:dyDescent="0.2">
      <c r="A308" s="42" t="s">
        <v>370</v>
      </c>
      <c r="B308" s="43">
        <v>39853</v>
      </c>
      <c r="C308" s="42" t="s">
        <v>155</v>
      </c>
      <c r="D308" s="42" t="s">
        <v>1002</v>
      </c>
      <c r="E308" s="257" t="s">
        <v>373</v>
      </c>
      <c r="F308" s="257"/>
      <c r="G308" s="44" t="s">
        <v>114</v>
      </c>
      <c r="H308" s="45">
        <v>1.1000000000000001</v>
      </c>
      <c r="I308" s="46">
        <v>13.74</v>
      </c>
      <c r="J308" s="46">
        <f t="shared" si="27"/>
        <v>15.11</v>
      </c>
    </row>
    <row r="309" spans="1:10" ht="24" customHeight="1" x14ac:dyDescent="0.2">
      <c r="A309" s="42"/>
      <c r="B309" s="43"/>
      <c r="C309" s="42"/>
      <c r="D309" s="42"/>
      <c r="E309" s="257"/>
      <c r="F309" s="257"/>
      <c r="G309" s="44"/>
      <c r="H309" s="45"/>
      <c r="I309" s="46"/>
      <c r="J309" s="46"/>
    </row>
    <row r="310" spans="1:10" x14ac:dyDescent="0.2">
      <c r="A310" s="47"/>
      <c r="B310" s="47"/>
      <c r="C310" s="47"/>
      <c r="D310" s="47"/>
      <c r="E310" s="47"/>
      <c r="F310" s="48"/>
      <c r="G310" s="47"/>
      <c r="H310" s="48"/>
      <c r="I310" s="47" t="s">
        <v>316</v>
      </c>
      <c r="J310" s="48">
        <f>TRUNC(SUM(J307:J309),2)</f>
        <v>26.98</v>
      </c>
    </row>
    <row r="311" spans="1:10" x14ac:dyDescent="0.2">
      <c r="A311" s="47"/>
      <c r="B311" s="47"/>
      <c r="C311" s="47"/>
      <c r="D311" s="47"/>
      <c r="E311" s="47"/>
      <c r="F311" s="48"/>
      <c r="G311" s="47"/>
      <c r="H311" s="48"/>
      <c r="I311" s="47"/>
      <c r="J311" s="48"/>
    </row>
    <row r="312" spans="1:10" ht="18" customHeight="1" x14ac:dyDescent="0.2">
      <c r="A312" s="34" t="s">
        <v>1003</v>
      </c>
      <c r="B312" s="35" t="s">
        <v>9</v>
      </c>
      <c r="C312" s="34" t="s">
        <v>10</v>
      </c>
      <c r="D312" s="34" t="s">
        <v>11</v>
      </c>
      <c r="E312" s="260" t="s">
        <v>367</v>
      </c>
      <c r="F312" s="260"/>
      <c r="G312" s="36" t="s">
        <v>12</v>
      </c>
      <c r="H312" s="35" t="s">
        <v>13</v>
      </c>
      <c r="I312" s="35" t="s">
        <v>14</v>
      </c>
      <c r="J312" s="35" t="s">
        <v>16</v>
      </c>
    </row>
    <row r="313" spans="1:10" ht="38.25" x14ac:dyDescent="0.2">
      <c r="A313" s="37" t="s">
        <v>368</v>
      </c>
      <c r="B313" s="38" t="s">
        <v>786</v>
      </c>
      <c r="C313" s="37" t="s">
        <v>21</v>
      </c>
      <c r="D313" s="37" t="s">
        <v>1004</v>
      </c>
      <c r="E313" s="261" t="s">
        <v>369</v>
      </c>
      <c r="F313" s="261"/>
      <c r="G313" s="39" t="s">
        <v>117</v>
      </c>
      <c r="H313" s="40"/>
      <c r="I313" s="41"/>
      <c r="J313" s="41"/>
    </row>
    <row r="314" spans="1:10" ht="24" customHeight="1" x14ac:dyDescent="0.2">
      <c r="A314" s="50" t="s">
        <v>395</v>
      </c>
      <c r="B314" s="51">
        <v>88243</v>
      </c>
      <c r="C314" s="50" t="s">
        <v>155</v>
      </c>
      <c r="D314" s="50" t="s">
        <v>472</v>
      </c>
      <c r="E314" s="259" t="s">
        <v>398</v>
      </c>
      <c r="F314" s="259"/>
      <c r="G314" s="52" t="s">
        <v>399</v>
      </c>
      <c r="H314" s="53">
        <v>0.5</v>
      </c>
      <c r="I314" s="54">
        <v>23.75</v>
      </c>
      <c r="J314" s="54">
        <f t="shared" ref="J314:J315" si="28">TRUNC(I314*H314,2)</f>
        <v>11.87</v>
      </c>
    </row>
    <row r="315" spans="1:10" ht="51" x14ac:dyDescent="0.2">
      <c r="A315" s="42" t="s">
        <v>370</v>
      </c>
      <c r="B315" s="43">
        <v>39737</v>
      </c>
      <c r="C315" s="42" t="s">
        <v>155</v>
      </c>
      <c r="D315" s="42" t="s">
        <v>1005</v>
      </c>
      <c r="E315" s="257" t="s">
        <v>373</v>
      </c>
      <c r="F315" s="257"/>
      <c r="G315" s="44" t="s">
        <v>114</v>
      </c>
      <c r="H315" s="45">
        <v>1.1000000000000001</v>
      </c>
      <c r="I315" s="46">
        <v>11.5</v>
      </c>
      <c r="J315" s="46">
        <f t="shared" si="28"/>
        <v>12.65</v>
      </c>
    </row>
    <row r="316" spans="1:10" ht="24" customHeight="1" x14ac:dyDescent="0.2">
      <c r="A316" s="42"/>
      <c r="B316" s="43"/>
      <c r="C316" s="42"/>
      <c r="D316" s="42"/>
      <c r="E316" s="257"/>
      <c r="F316" s="257"/>
      <c r="G316" s="44"/>
      <c r="H316" s="45"/>
      <c r="I316" s="46"/>
      <c r="J316" s="46"/>
    </row>
    <row r="317" spans="1:10" x14ac:dyDescent="0.2">
      <c r="A317" s="47"/>
      <c r="B317" s="47"/>
      <c r="C317" s="47"/>
      <c r="D317" s="47"/>
      <c r="E317" s="47"/>
      <c r="F317" s="48"/>
      <c r="G317" s="47"/>
      <c r="H317" s="48"/>
      <c r="I317" s="47" t="s">
        <v>316</v>
      </c>
      <c r="J317" s="48">
        <f>TRUNC(SUM(J314:J316),2)</f>
        <v>24.52</v>
      </c>
    </row>
    <row r="318" spans="1:10" x14ac:dyDescent="0.2">
      <c r="A318" s="47"/>
      <c r="B318" s="47"/>
      <c r="C318" s="47"/>
      <c r="D318" s="47"/>
      <c r="E318" s="47"/>
      <c r="F318" s="48"/>
      <c r="G318" s="47"/>
      <c r="H318" s="48"/>
      <c r="I318" s="47"/>
      <c r="J318" s="48"/>
    </row>
    <row r="319" spans="1:10" ht="18" customHeight="1" x14ac:dyDescent="0.2">
      <c r="A319" s="34" t="s">
        <v>1006</v>
      </c>
      <c r="B319" s="35" t="s">
        <v>9</v>
      </c>
      <c r="C319" s="34" t="s">
        <v>10</v>
      </c>
      <c r="D319" s="34" t="s">
        <v>11</v>
      </c>
      <c r="E319" s="260" t="s">
        <v>367</v>
      </c>
      <c r="F319" s="260"/>
      <c r="G319" s="36" t="s">
        <v>12</v>
      </c>
      <c r="H319" s="35" t="s">
        <v>13</v>
      </c>
      <c r="I319" s="35" t="s">
        <v>14</v>
      </c>
      <c r="J319" s="35" t="s">
        <v>16</v>
      </c>
    </row>
    <row r="320" spans="1:10" ht="26.1" customHeight="1" x14ac:dyDescent="0.2">
      <c r="A320" s="37" t="s">
        <v>368</v>
      </c>
      <c r="B320" s="38" t="s">
        <v>836</v>
      </c>
      <c r="C320" s="37" t="s">
        <v>21</v>
      </c>
      <c r="D320" s="37" t="s">
        <v>1007</v>
      </c>
      <c r="E320" s="261" t="s">
        <v>369</v>
      </c>
      <c r="F320" s="261"/>
      <c r="G320" s="39" t="s">
        <v>117</v>
      </c>
      <c r="H320" s="40"/>
      <c r="I320" s="41"/>
      <c r="J320" s="41"/>
    </row>
    <row r="321" spans="1:10" ht="24" customHeight="1" x14ac:dyDescent="0.2">
      <c r="A321" s="50" t="s">
        <v>395</v>
      </c>
      <c r="B321" s="51">
        <v>88285</v>
      </c>
      <c r="C321" s="50" t="s">
        <v>155</v>
      </c>
      <c r="D321" s="50" t="s">
        <v>1008</v>
      </c>
      <c r="E321" s="259" t="s">
        <v>398</v>
      </c>
      <c r="F321" s="259"/>
      <c r="G321" s="52" t="s">
        <v>399</v>
      </c>
      <c r="H321" s="53">
        <v>0.27750000000000002</v>
      </c>
      <c r="I321" s="54">
        <v>24.88</v>
      </c>
      <c r="J321" s="54">
        <f t="shared" ref="J321:J326" si="29">TRUNC(I321*H321,2)</f>
        <v>6.9</v>
      </c>
    </row>
    <row r="322" spans="1:10" ht="24" customHeight="1" x14ac:dyDescent="0.2">
      <c r="A322" s="50" t="s">
        <v>395</v>
      </c>
      <c r="B322" s="51">
        <v>88267</v>
      </c>
      <c r="C322" s="50" t="s">
        <v>155</v>
      </c>
      <c r="D322" s="50" t="s">
        <v>1009</v>
      </c>
      <c r="E322" s="259" t="s">
        <v>398</v>
      </c>
      <c r="F322" s="259"/>
      <c r="G322" s="52" t="s">
        <v>399</v>
      </c>
      <c r="H322" s="53">
        <v>0.27750000000000002</v>
      </c>
      <c r="I322" s="54">
        <v>28.29</v>
      </c>
      <c r="J322" s="54">
        <f t="shared" si="29"/>
        <v>7.85</v>
      </c>
    </row>
    <row r="323" spans="1:10" ht="26.1" customHeight="1" x14ac:dyDescent="0.2">
      <c r="A323" s="42" t="s">
        <v>370</v>
      </c>
      <c r="B323" s="43">
        <v>12732</v>
      </c>
      <c r="C323" s="42" t="s">
        <v>155</v>
      </c>
      <c r="D323" s="42" t="s">
        <v>1010</v>
      </c>
      <c r="E323" s="257" t="s">
        <v>373</v>
      </c>
      <c r="F323" s="257"/>
      <c r="G323" s="44" t="s">
        <v>12</v>
      </c>
      <c r="H323" s="45">
        <v>4.7999999999999996E-3</v>
      </c>
      <c r="I323" s="46">
        <v>274.94</v>
      </c>
      <c r="J323" s="46">
        <f t="shared" si="29"/>
        <v>1.31</v>
      </c>
    </row>
    <row r="324" spans="1:10" ht="26.1" customHeight="1" x14ac:dyDescent="0.2">
      <c r="A324" s="42" t="s">
        <v>370</v>
      </c>
      <c r="B324" s="43">
        <v>38383</v>
      </c>
      <c r="C324" s="42" t="s">
        <v>155</v>
      </c>
      <c r="D324" s="42" t="s">
        <v>1011</v>
      </c>
      <c r="E324" s="257" t="s">
        <v>373</v>
      </c>
      <c r="F324" s="257"/>
      <c r="G324" s="44" t="s">
        <v>12</v>
      </c>
      <c r="H324" s="45">
        <v>0.13880000000000001</v>
      </c>
      <c r="I324" s="46">
        <v>2.4</v>
      </c>
      <c r="J324" s="46">
        <f t="shared" si="29"/>
        <v>0.33</v>
      </c>
    </row>
    <row r="325" spans="1:10" ht="26.1" customHeight="1" x14ac:dyDescent="0.2">
      <c r="A325" s="42" t="s">
        <v>370</v>
      </c>
      <c r="B325" s="43">
        <v>39897</v>
      </c>
      <c r="C325" s="42" t="s">
        <v>155</v>
      </c>
      <c r="D325" s="42" t="s">
        <v>1012</v>
      </c>
      <c r="E325" s="257" t="s">
        <v>373</v>
      </c>
      <c r="F325" s="257"/>
      <c r="G325" s="44" t="s">
        <v>12</v>
      </c>
      <c r="H325" s="45">
        <v>1.1999999999999999E-3</v>
      </c>
      <c r="I325" s="46">
        <v>50.4</v>
      </c>
      <c r="J325" s="46">
        <f t="shared" si="29"/>
        <v>0.06</v>
      </c>
    </row>
    <row r="326" spans="1:10" ht="24" customHeight="1" x14ac:dyDescent="0.2">
      <c r="A326" s="42" t="s">
        <v>370</v>
      </c>
      <c r="B326" s="43">
        <v>39858</v>
      </c>
      <c r="C326" s="42" t="s">
        <v>155</v>
      </c>
      <c r="D326" s="42" t="s">
        <v>1013</v>
      </c>
      <c r="E326" s="257" t="s">
        <v>373</v>
      </c>
      <c r="F326" s="257"/>
      <c r="G326" s="44" t="s">
        <v>12</v>
      </c>
      <c r="H326" s="45">
        <v>1</v>
      </c>
      <c r="I326" s="46">
        <v>23.24</v>
      </c>
      <c r="J326" s="46">
        <f t="shared" si="29"/>
        <v>23.24</v>
      </c>
    </row>
    <row r="327" spans="1:10" x14ac:dyDescent="0.2">
      <c r="A327" s="47"/>
      <c r="B327" s="47"/>
      <c r="C327" s="47"/>
      <c r="D327" s="47"/>
      <c r="E327" s="47"/>
      <c r="F327" s="48"/>
      <c r="G327" s="47"/>
      <c r="H327" s="48"/>
      <c r="I327" s="47" t="s">
        <v>316</v>
      </c>
      <c r="J327" s="48">
        <f>TRUNC(SUM(J321:J326),2)</f>
        <v>39.69</v>
      </c>
    </row>
    <row r="328" spans="1:10" x14ac:dyDescent="0.2">
      <c r="A328" s="47"/>
      <c r="B328" s="47"/>
      <c r="C328" s="47"/>
      <c r="D328" s="47"/>
      <c r="E328" s="47"/>
      <c r="F328" s="48"/>
      <c r="G328" s="47"/>
      <c r="H328" s="48"/>
      <c r="I328" s="47"/>
      <c r="J328" s="48"/>
    </row>
    <row r="329" spans="1:10" ht="18" customHeight="1" x14ac:dyDescent="0.2">
      <c r="A329" s="34" t="s">
        <v>1014</v>
      </c>
      <c r="B329" s="35" t="s">
        <v>9</v>
      </c>
      <c r="C329" s="34" t="s">
        <v>10</v>
      </c>
      <c r="D329" s="34" t="s">
        <v>11</v>
      </c>
      <c r="E329" s="260" t="s">
        <v>367</v>
      </c>
      <c r="F329" s="260"/>
      <c r="G329" s="36" t="s">
        <v>12</v>
      </c>
      <c r="H329" s="35" t="s">
        <v>13</v>
      </c>
      <c r="I329" s="35" t="s">
        <v>14</v>
      </c>
      <c r="J329" s="35" t="s">
        <v>16</v>
      </c>
    </row>
    <row r="330" spans="1:10" ht="26.1" customHeight="1" x14ac:dyDescent="0.2">
      <c r="A330" s="37" t="s">
        <v>368</v>
      </c>
      <c r="B330" s="38" t="s">
        <v>838</v>
      </c>
      <c r="C330" s="37" t="s">
        <v>21</v>
      </c>
      <c r="D330" s="37" t="s">
        <v>1015</v>
      </c>
      <c r="E330" s="261" t="s">
        <v>369</v>
      </c>
      <c r="F330" s="261"/>
      <c r="G330" s="39" t="s">
        <v>117</v>
      </c>
      <c r="H330" s="40"/>
      <c r="I330" s="41"/>
      <c r="J330" s="41"/>
    </row>
    <row r="331" spans="1:10" ht="24" customHeight="1" x14ac:dyDescent="0.2">
      <c r="A331" s="50" t="s">
        <v>395</v>
      </c>
      <c r="B331" s="51">
        <v>88285</v>
      </c>
      <c r="C331" s="50" t="s">
        <v>155</v>
      </c>
      <c r="D331" s="50" t="s">
        <v>1008</v>
      </c>
      <c r="E331" s="259" t="s">
        <v>398</v>
      </c>
      <c r="F331" s="259"/>
      <c r="G331" s="52" t="s">
        <v>399</v>
      </c>
      <c r="H331" s="53">
        <v>0.27750000000000002</v>
      </c>
      <c r="I331" s="54">
        <v>24.88</v>
      </c>
      <c r="J331" s="54">
        <f t="shared" ref="J331:J336" si="30">TRUNC(I331*H331,2)</f>
        <v>6.9</v>
      </c>
    </row>
    <row r="332" spans="1:10" ht="24" customHeight="1" x14ac:dyDescent="0.2">
      <c r="A332" s="50" t="s">
        <v>395</v>
      </c>
      <c r="B332" s="51">
        <v>88267</v>
      </c>
      <c r="C332" s="50" t="s">
        <v>155</v>
      </c>
      <c r="D332" s="50" t="s">
        <v>1009</v>
      </c>
      <c r="E332" s="259" t="s">
        <v>398</v>
      </c>
      <c r="F332" s="259"/>
      <c r="G332" s="52" t="s">
        <v>399</v>
      </c>
      <c r="H332" s="53">
        <v>0.27750000000000002</v>
      </c>
      <c r="I332" s="54">
        <v>28.29</v>
      </c>
      <c r="J332" s="54">
        <f t="shared" si="30"/>
        <v>7.85</v>
      </c>
    </row>
    <row r="333" spans="1:10" ht="26.1" customHeight="1" x14ac:dyDescent="0.2">
      <c r="A333" s="42" t="s">
        <v>370</v>
      </c>
      <c r="B333" s="43">
        <v>12732</v>
      </c>
      <c r="C333" s="42" t="s">
        <v>155</v>
      </c>
      <c r="D333" s="42" t="s">
        <v>1010</v>
      </c>
      <c r="E333" s="257" t="s">
        <v>373</v>
      </c>
      <c r="F333" s="257"/>
      <c r="G333" s="44" t="s">
        <v>12</v>
      </c>
      <c r="H333" s="45">
        <v>4.7999999999999996E-3</v>
      </c>
      <c r="I333" s="46">
        <v>274.94</v>
      </c>
      <c r="J333" s="46">
        <f t="shared" si="30"/>
        <v>1.31</v>
      </c>
    </row>
    <row r="334" spans="1:10" ht="26.1" customHeight="1" x14ac:dyDescent="0.2">
      <c r="A334" s="42" t="s">
        <v>370</v>
      </c>
      <c r="B334" s="43">
        <v>38383</v>
      </c>
      <c r="C334" s="42" t="s">
        <v>155</v>
      </c>
      <c r="D334" s="42" t="s">
        <v>1011</v>
      </c>
      <c r="E334" s="257" t="s">
        <v>373</v>
      </c>
      <c r="F334" s="257"/>
      <c r="G334" s="44" t="s">
        <v>12</v>
      </c>
      <c r="H334" s="45">
        <v>0.13880000000000001</v>
      </c>
      <c r="I334" s="46">
        <v>2.4</v>
      </c>
      <c r="J334" s="46">
        <f t="shared" si="30"/>
        <v>0.33</v>
      </c>
    </row>
    <row r="335" spans="1:10" ht="26.1" customHeight="1" x14ac:dyDescent="0.2">
      <c r="A335" s="42" t="s">
        <v>370</v>
      </c>
      <c r="B335" s="43">
        <v>39897</v>
      </c>
      <c r="C335" s="42" t="s">
        <v>155</v>
      </c>
      <c r="D335" s="42" t="s">
        <v>1012</v>
      </c>
      <c r="E335" s="257" t="s">
        <v>373</v>
      </c>
      <c r="F335" s="257"/>
      <c r="G335" s="44" t="s">
        <v>12</v>
      </c>
      <c r="H335" s="45">
        <v>1.1999999999999999E-3</v>
      </c>
      <c r="I335" s="46">
        <v>50.4</v>
      </c>
      <c r="J335" s="46">
        <f t="shared" si="30"/>
        <v>0.06</v>
      </c>
    </row>
    <row r="336" spans="1:10" ht="24" customHeight="1" x14ac:dyDescent="0.2">
      <c r="A336" s="42" t="s">
        <v>370</v>
      </c>
      <c r="B336" s="43">
        <v>39856</v>
      </c>
      <c r="C336" s="42" t="s">
        <v>155</v>
      </c>
      <c r="D336" s="42" t="s">
        <v>1016</v>
      </c>
      <c r="E336" s="257" t="s">
        <v>373</v>
      </c>
      <c r="F336" s="257"/>
      <c r="G336" s="44" t="s">
        <v>12</v>
      </c>
      <c r="H336" s="45">
        <v>1</v>
      </c>
      <c r="I336" s="46">
        <v>6.47</v>
      </c>
      <c r="J336" s="46">
        <f t="shared" si="30"/>
        <v>6.47</v>
      </c>
    </row>
    <row r="337" spans="1:10" x14ac:dyDescent="0.2">
      <c r="A337" s="47"/>
      <c r="B337" s="47"/>
      <c r="C337" s="47"/>
      <c r="D337" s="47"/>
      <c r="E337" s="47"/>
      <c r="F337" s="48"/>
      <c r="G337" s="47"/>
      <c r="H337" s="48"/>
      <c r="I337" s="47" t="s">
        <v>316</v>
      </c>
      <c r="J337" s="48">
        <f>TRUNC(SUM(J331:J336),2)</f>
        <v>22.92</v>
      </c>
    </row>
    <row r="338" spans="1:10" x14ac:dyDescent="0.2">
      <c r="A338" s="47"/>
      <c r="B338" s="47"/>
      <c r="C338" s="47"/>
      <c r="D338" s="47"/>
      <c r="E338" s="47"/>
      <c r="F338" s="48"/>
      <c r="G338" s="47"/>
      <c r="H338" s="48"/>
      <c r="I338" s="47"/>
      <c r="J338" s="48"/>
    </row>
    <row r="339" spans="1:10" ht="18" customHeight="1" x14ac:dyDescent="0.2">
      <c r="A339" s="34" t="s">
        <v>1017</v>
      </c>
      <c r="B339" s="35" t="s">
        <v>9</v>
      </c>
      <c r="C339" s="34" t="s">
        <v>10</v>
      </c>
      <c r="D339" s="34" t="s">
        <v>11</v>
      </c>
      <c r="E339" s="260" t="s">
        <v>367</v>
      </c>
      <c r="F339" s="260"/>
      <c r="G339" s="36" t="s">
        <v>12</v>
      </c>
      <c r="H339" s="35" t="s">
        <v>13</v>
      </c>
      <c r="I339" s="35" t="s">
        <v>14</v>
      </c>
      <c r="J339" s="35" t="s">
        <v>16</v>
      </c>
    </row>
    <row r="340" spans="1:10" ht="26.1" customHeight="1" x14ac:dyDescent="0.2">
      <c r="A340" s="37" t="s">
        <v>368</v>
      </c>
      <c r="B340" s="38" t="s">
        <v>837</v>
      </c>
      <c r="C340" s="37" t="s">
        <v>21</v>
      </c>
      <c r="D340" s="37" t="s">
        <v>1018</v>
      </c>
      <c r="E340" s="261" t="s">
        <v>369</v>
      </c>
      <c r="F340" s="261"/>
      <c r="G340" s="39" t="s">
        <v>117</v>
      </c>
      <c r="H340" s="40"/>
      <c r="I340" s="41"/>
      <c r="J340" s="41"/>
    </row>
    <row r="341" spans="1:10" ht="24" customHeight="1" x14ac:dyDescent="0.2">
      <c r="A341" s="50" t="s">
        <v>395</v>
      </c>
      <c r="B341" s="51">
        <v>88285</v>
      </c>
      <c r="C341" s="50" t="s">
        <v>155</v>
      </c>
      <c r="D341" s="50" t="s">
        <v>1008</v>
      </c>
      <c r="E341" s="259" t="s">
        <v>398</v>
      </c>
      <c r="F341" s="259"/>
      <c r="G341" s="52" t="s">
        <v>399</v>
      </c>
      <c r="H341" s="53">
        <v>0.27750000000000002</v>
      </c>
      <c r="I341" s="54">
        <v>24.88</v>
      </c>
      <c r="J341" s="54">
        <f t="shared" ref="J341:J346" si="31">TRUNC(I341*H341,2)</f>
        <v>6.9</v>
      </c>
    </row>
    <row r="342" spans="1:10" ht="24" customHeight="1" x14ac:dyDescent="0.2">
      <c r="A342" s="50" t="s">
        <v>395</v>
      </c>
      <c r="B342" s="51">
        <v>88267</v>
      </c>
      <c r="C342" s="50" t="s">
        <v>155</v>
      </c>
      <c r="D342" s="50" t="s">
        <v>1009</v>
      </c>
      <c r="E342" s="259" t="s">
        <v>398</v>
      </c>
      <c r="F342" s="259"/>
      <c r="G342" s="52" t="s">
        <v>399</v>
      </c>
      <c r="H342" s="53">
        <v>0.27750000000000002</v>
      </c>
      <c r="I342" s="54">
        <v>28.29</v>
      </c>
      <c r="J342" s="54">
        <f t="shared" si="31"/>
        <v>7.85</v>
      </c>
    </row>
    <row r="343" spans="1:10" ht="26.1" customHeight="1" x14ac:dyDescent="0.2">
      <c r="A343" s="42" t="s">
        <v>370</v>
      </c>
      <c r="B343" s="43">
        <v>12732</v>
      </c>
      <c r="C343" s="42" t="s">
        <v>155</v>
      </c>
      <c r="D343" s="42" t="s">
        <v>1010</v>
      </c>
      <c r="E343" s="257" t="s">
        <v>373</v>
      </c>
      <c r="F343" s="257"/>
      <c r="G343" s="44" t="s">
        <v>12</v>
      </c>
      <c r="H343" s="45">
        <v>4.7999999999999996E-3</v>
      </c>
      <c r="I343" s="46">
        <v>274.94</v>
      </c>
      <c r="J343" s="46">
        <f t="shared" si="31"/>
        <v>1.31</v>
      </c>
    </row>
    <row r="344" spans="1:10" ht="26.1" customHeight="1" x14ac:dyDescent="0.2">
      <c r="A344" s="42" t="s">
        <v>370</v>
      </c>
      <c r="B344" s="43">
        <v>38383</v>
      </c>
      <c r="C344" s="42" t="s">
        <v>155</v>
      </c>
      <c r="D344" s="42" t="s">
        <v>1011</v>
      </c>
      <c r="E344" s="257" t="s">
        <v>373</v>
      </c>
      <c r="F344" s="257"/>
      <c r="G344" s="44" t="s">
        <v>12</v>
      </c>
      <c r="H344" s="45">
        <v>0.13880000000000001</v>
      </c>
      <c r="I344" s="46">
        <v>2.4</v>
      </c>
      <c r="J344" s="46">
        <f t="shared" si="31"/>
        <v>0.33</v>
      </c>
    </row>
    <row r="345" spans="1:10" ht="26.1" customHeight="1" x14ac:dyDescent="0.2">
      <c r="A345" s="42" t="s">
        <v>370</v>
      </c>
      <c r="B345" s="43">
        <v>39897</v>
      </c>
      <c r="C345" s="42" t="s">
        <v>155</v>
      </c>
      <c r="D345" s="42" t="s">
        <v>1012</v>
      </c>
      <c r="E345" s="257" t="s">
        <v>373</v>
      </c>
      <c r="F345" s="257"/>
      <c r="G345" s="44" t="s">
        <v>12</v>
      </c>
      <c r="H345" s="45">
        <v>1.1999999999999999E-3</v>
      </c>
      <c r="I345" s="46">
        <v>50.4</v>
      </c>
      <c r="J345" s="46">
        <f t="shared" si="31"/>
        <v>0.06</v>
      </c>
    </row>
    <row r="346" spans="1:10" ht="24" customHeight="1" x14ac:dyDescent="0.2">
      <c r="A346" s="42" t="s">
        <v>370</v>
      </c>
      <c r="B346" s="43">
        <v>39857</v>
      </c>
      <c r="C346" s="42" t="s">
        <v>155</v>
      </c>
      <c r="D346" s="42" t="s">
        <v>1019</v>
      </c>
      <c r="E346" s="257" t="s">
        <v>373</v>
      </c>
      <c r="F346" s="257"/>
      <c r="G346" s="44" t="s">
        <v>12</v>
      </c>
      <c r="H346" s="45">
        <v>1</v>
      </c>
      <c r="I346" s="46">
        <v>10.47</v>
      </c>
      <c r="J346" s="46">
        <f t="shared" si="31"/>
        <v>10.47</v>
      </c>
    </row>
    <row r="347" spans="1:10" x14ac:dyDescent="0.2">
      <c r="A347" s="47"/>
      <c r="B347" s="47"/>
      <c r="C347" s="47"/>
      <c r="D347" s="47"/>
      <c r="E347" s="47"/>
      <c r="F347" s="48"/>
      <c r="G347" s="47"/>
      <c r="H347" s="48"/>
      <c r="I347" s="47" t="s">
        <v>316</v>
      </c>
      <c r="J347" s="48">
        <f>TRUNC(SUM(J341:J346),2)</f>
        <v>26.92</v>
      </c>
    </row>
    <row r="348" spans="1:10" x14ac:dyDescent="0.2">
      <c r="A348" s="47"/>
      <c r="B348" s="47"/>
      <c r="C348" s="47"/>
      <c r="D348" s="47"/>
      <c r="E348" s="47"/>
      <c r="F348" s="48"/>
      <c r="G348" s="47"/>
      <c r="H348" s="48"/>
      <c r="I348" s="47"/>
      <c r="J348" s="48"/>
    </row>
    <row r="349" spans="1:10" ht="18" customHeight="1" x14ac:dyDescent="0.2">
      <c r="A349" s="34" t="s">
        <v>1020</v>
      </c>
      <c r="B349" s="35" t="s">
        <v>9</v>
      </c>
      <c r="C349" s="34" t="s">
        <v>10</v>
      </c>
      <c r="D349" s="34" t="s">
        <v>11</v>
      </c>
      <c r="E349" s="260" t="s">
        <v>367</v>
      </c>
      <c r="F349" s="260"/>
      <c r="G349" s="36" t="s">
        <v>12</v>
      </c>
      <c r="H349" s="35" t="s">
        <v>13</v>
      </c>
      <c r="I349" s="35" t="s">
        <v>14</v>
      </c>
      <c r="J349" s="35" t="s">
        <v>16</v>
      </c>
    </row>
    <row r="350" spans="1:10" ht="26.1" customHeight="1" x14ac:dyDescent="0.2">
      <c r="A350" s="37" t="s">
        <v>368</v>
      </c>
      <c r="B350" s="38" t="s">
        <v>839</v>
      </c>
      <c r="C350" s="37" t="s">
        <v>21</v>
      </c>
      <c r="D350" s="37" t="s">
        <v>1021</v>
      </c>
      <c r="E350" s="261" t="s">
        <v>369</v>
      </c>
      <c r="F350" s="261"/>
      <c r="G350" s="39" t="s">
        <v>117</v>
      </c>
      <c r="H350" s="40"/>
      <c r="I350" s="41"/>
      <c r="J350" s="41"/>
    </row>
    <row r="351" spans="1:10" ht="24" customHeight="1" x14ac:dyDescent="0.2">
      <c r="A351" s="50" t="s">
        <v>395</v>
      </c>
      <c r="B351" s="51">
        <v>88285</v>
      </c>
      <c r="C351" s="50" t="s">
        <v>155</v>
      </c>
      <c r="D351" s="50" t="s">
        <v>1008</v>
      </c>
      <c r="E351" s="259" t="s">
        <v>398</v>
      </c>
      <c r="F351" s="259"/>
      <c r="G351" s="52" t="s">
        <v>399</v>
      </c>
      <c r="H351" s="53">
        <v>0.27750000000000002</v>
      </c>
      <c r="I351" s="54">
        <v>24.88</v>
      </c>
      <c r="J351" s="54">
        <f t="shared" ref="J351:J356" si="32">TRUNC(I351*H351,2)</f>
        <v>6.9</v>
      </c>
    </row>
    <row r="352" spans="1:10" ht="24" customHeight="1" x14ac:dyDescent="0.2">
      <c r="A352" s="50" t="s">
        <v>395</v>
      </c>
      <c r="B352" s="51">
        <v>88267</v>
      </c>
      <c r="C352" s="50" t="s">
        <v>155</v>
      </c>
      <c r="D352" s="50" t="s">
        <v>1009</v>
      </c>
      <c r="E352" s="259" t="s">
        <v>398</v>
      </c>
      <c r="F352" s="259"/>
      <c r="G352" s="52" t="s">
        <v>399</v>
      </c>
      <c r="H352" s="53">
        <v>0.27750000000000002</v>
      </c>
      <c r="I352" s="54">
        <v>28.29</v>
      </c>
      <c r="J352" s="54">
        <f t="shared" si="32"/>
        <v>7.85</v>
      </c>
    </row>
    <row r="353" spans="1:10" ht="26.1" customHeight="1" x14ac:dyDescent="0.2">
      <c r="A353" s="42" t="s">
        <v>370</v>
      </c>
      <c r="B353" s="43">
        <v>12732</v>
      </c>
      <c r="C353" s="42" t="s">
        <v>155</v>
      </c>
      <c r="D353" s="42" t="s">
        <v>1010</v>
      </c>
      <c r="E353" s="257" t="s">
        <v>373</v>
      </c>
      <c r="F353" s="257"/>
      <c r="G353" s="44" t="s">
        <v>12</v>
      </c>
      <c r="H353" s="45">
        <v>4.7999999999999996E-3</v>
      </c>
      <c r="I353" s="46">
        <v>274.94</v>
      </c>
      <c r="J353" s="46">
        <f t="shared" si="32"/>
        <v>1.31</v>
      </c>
    </row>
    <row r="354" spans="1:10" ht="26.1" customHeight="1" x14ac:dyDescent="0.2">
      <c r="A354" s="42" t="s">
        <v>370</v>
      </c>
      <c r="B354" s="43">
        <v>38383</v>
      </c>
      <c r="C354" s="42" t="s">
        <v>155</v>
      </c>
      <c r="D354" s="42" t="s">
        <v>1011</v>
      </c>
      <c r="E354" s="257" t="s">
        <v>373</v>
      </c>
      <c r="F354" s="257"/>
      <c r="G354" s="44" t="s">
        <v>12</v>
      </c>
      <c r="H354" s="45">
        <v>0.13880000000000001</v>
      </c>
      <c r="I354" s="46">
        <v>2.4</v>
      </c>
      <c r="J354" s="46">
        <f t="shared" si="32"/>
        <v>0.33</v>
      </c>
    </row>
    <row r="355" spans="1:10" ht="26.1" customHeight="1" x14ac:dyDescent="0.2">
      <c r="A355" s="42" t="s">
        <v>370</v>
      </c>
      <c r="B355" s="43">
        <v>39897</v>
      </c>
      <c r="C355" s="42" t="s">
        <v>155</v>
      </c>
      <c r="D355" s="42" t="s">
        <v>1012</v>
      </c>
      <c r="E355" s="257" t="s">
        <v>373</v>
      </c>
      <c r="F355" s="257"/>
      <c r="G355" s="44" t="s">
        <v>12</v>
      </c>
      <c r="H355" s="45">
        <v>1.1999999999999999E-3</v>
      </c>
      <c r="I355" s="46">
        <v>50.4</v>
      </c>
      <c r="J355" s="46">
        <f t="shared" si="32"/>
        <v>0.06</v>
      </c>
    </row>
    <row r="356" spans="1:10" ht="24" customHeight="1" x14ac:dyDescent="0.2">
      <c r="A356" s="42" t="s">
        <v>370</v>
      </c>
      <c r="B356" s="43">
        <v>39855</v>
      </c>
      <c r="C356" s="42" t="s">
        <v>155</v>
      </c>
      <c r="D356" s="42" t="s">
        <v>1022</v>
      </c>
      <c r="E356" s="257" t="s">
        <v>373</v>
      </c>
      <c r="F356" s="257"/>
      <c r="G356" s="44" t="s">
        <v>12</v>
      </c>
      <c r="H356" s="45">
        <v>1</v>
      </c>
      <c r="I356" s="46">
        <v>2.74</v>
      </c>
      <c r="J356" s="46">
        <f t="shared" si="32"/>
        <v>2.74</v>
      </c>
    </row>
    <row r="357" spans="1:10" x14ac:dyDescent="0.2">
      <c r="A357" s="47"/>
      <c r="B357" s="47"/>
      <c r="C357" s="47"/>
      <c r="D357" s="47"/>
      <c r="E357" s="47"/>
      <c r="F357" s="48"/>
      <c r="G357" s="47"/>
      <c r="H357" s="48"/>
      <c r="I357" s="47" t="s">
        <v>316</v>
      </c>
      <c r="J357" s="48">
        <f>TRUNC(SUM(J351:J356),2)</f>
        <v>19.190000000000001</v>
      </c>
    </row>
    <row r="358" spans="1:10" x14ac:dyDescent="0.2">
      <c r="A358" s="47"/>
      <c r="B358" s="47"/>
      <c r="C358" s="47"/>
      <c r="D358" s="47"/>
      <c r="E358" s="47"/>
      <c r="F358" s="48"/>
      <c r="G358" s="47"/>
      <c r="H358" s="48"/>
      <c r="I358" s="47"/>
      <c r="J358" s="48"/>
    </row>
    <row r="359" spans="1:10" ht="18" customHeight="1" x14ac:dyDescent="0.2">
      <c r="A359" s="34" t="s">
        <v>1023</v>
      </c>
      <c r="B359" s="35" t="s">
        <v>9</v>
      </c>
      <c r="C359" s="34" t="s">
        <v>10</v>
      </c>
      <c r="D359" s="34" t="s">
        <v>11</v>
      </c>
      <c r="E359" s="260" t="s">
        <v>367</v>
      </c>
      <c r="F359" s="260"/>
      <c r="G359" s="36" t="s">
        <v>12</v>
      </c>
      <c r="H359" s="35" t="s">
        <v>13</v>
      </c>
      <c r="I359" s="35" t="s">
        <v>14</v>
      </c>
      <c r="J359" s="35" t="s">
        <v>16</v>
      </c>
    </row>
    <row r="360" spans="1:10" ht="26.1" customHeight="1" x14ac:dyDescent="0.2">
      <c r="A360" s="37" t="s">
        <v>368</v>
      </c>
      <c r="B360" s="38" t="s">
        <v>840</v>
      </c>
      <c r="C360" s="37" t="s">
        <v>21</v>
      </c>
      <c r="D360" s="37" t="s">
        <v>1024</v>
      </c>
      <c r="E360" s="261" t="s">
        <v>369</v>
      </c>
      <c r="F360" s="261"/>
      <c r="G360" s="39" t="s">
        <v>117</v>
      </c>
      <c r="H360" s="40"/>
      <c r="I360" s="41"/>
      <c r="J360" s="41"/>
    </row>
    <row r="361" spans="1:10" ht="24" customHeight="1" x14ac:dyDescent="0.2">
      <c r="A361" s="50" t="s">
        <v>395</v>
      </c>
      <c r="B361" s="51">
        <v>88285</v>
      </c>
      <c r="C361" s="50" t="s">
        <v>155</v>
      </c>
      <c r="D361" s="50" t="s">
        <v>1008</v>
      </c>
      <c r="E361" s="259" t="s">
        <v>398</v>
      </c>
      <c r="F361" s="259"/>
      <c r="G361" s="52" t="s">
        <v>399</v>
      </c>
      <c r="H361" s="53">
        <v>0.56489999999999996</v>
      </c>
      <c r="I361" s="54">
        <v>24.88</v>
      </c>
      <c r="J361" s="54">
        <f t="shared" ref="J361:J366" si="33">TRUNC(I361*H361,2)</f>
        <v>14.05</v>
      </c>
    </row>
    <row r="362" spans="1:10" ht="24" customHeight="1" x14ac:dyDescent="0.2">
      <c r="A362" s="50" t="s">
        <v>395</v>
      </c>
      <c r="B362" s="51">
        <v>88267</v>
      </c>
      <c r="C362" s="50" t="s">
        <v>155</v>
      </c>
      <c r="D362" s="50" t="s">
        <v>1009</v>
      </c>
      <c r="E362" s="259" t="s">
        <v>398</v>
      </c>
      <c r="F362" s="259"/>
      <c r="G362" s="52" t="s">
        <v>399</v>
      </c>
      <c r="H362" s="53">
        <v>0.56489999999999996</v>
      </c>
      <c r="I362" s="54">
        <v>28.29</v>
      </c>
      <c r="J362" s="54">
        <f t="shared" si="33"/>
        <v>15.98</v>
      </c>
    </row>
    <row r="363" spans="1:10" ht="26.1" customHeight="1" x14ac:dyDescent="0.2">
      <c r="A363" s="42" t="s">
        <v>370</v>
      </c>
      <c r="B363" s="43">
        <v>12732</v>
      </c>
      <c r="C363" s="42" t="s">
        <v>155</v>
      </c>
      <c r="D363" s="42" t="s">
        <v>1010</v>
      </c>
      <c r="E363" s="257" t="s">
        <v>373</v>
      </c>
      <c r="F363" s="257"/>
      <c r="G363" s="44" t="s">
        <v>12</v>
      </c>
      <c r="H363" s="45">
        <v>6.4000000000000003E-3</v>
      </c>
      <c r="I363" s="46">
        <v>274.94</v>
      </c>
      <c r="J363" s="46">
        <f t="shared" si="33"/>
        <v>1.75</v>
      </c>
    </row>
    <row r="364" spans="1:10" ht="26.1" customHeight="1" x14ac:dyDescent="0.2">
      <c r="A364" s="42" t="s">
        <v>370</v>
      </c>
      <c r="B364" s="43">
        <v>38383</v>
      </c>
      <c r="C364" s="42" t="s">
        <v>155</v>
      </c>
      <c r="D364" s="42" t="s">
        <v>1011</v>
      </c>
      <c r="E364" s="257" t="s">
        <v>373</v>
      </c>
      <c r="F364" s="257"/>
      <c r="G364" s="44" t="s">
        <v>12</v>
      </c>
      <c r="H364" s="45">
        <v>0.1883</v>
      </c>
      <c r="I364" s="46">
        <v>2.4</v>
      </c>
      <c r="J364" s="46">
        <f t="shared" si="33"/>
        <v>0.45</v>
      </c>
    </row>
    <row r="365" spans="1:10" ht="26.1" customHeight="1" x14ac:dyDescent="0.2">
      <c r="A365" s="42" t="s">
        <v>370</v>
      </c>
      <c r="B365" s="43">
        <v>39897</v>
      </c>
      <c r="C365" s="42" t="s">
        <v>155</v>
      </c>
      <c r="D365" s="42" t="s">
        <v>1012</v>
      </c>
      <c r="E365" s="257" t="s">
        <v>373</v>
      </c>
      <c r="F365" s="257"/>
      <c r="G365" s="44" t="s">
        <v>12</v>
      </c>
      <c r="H365" s="45">
        <v>1.1999999999999999E-3</v>
      </c>
      <c r="I365" s="46">
        <v>50.4</v>
      </c>
      <c r="J365" s="46">
        <f t="shared" si="33"/>
        <v>0.06</v>
      </c>
    </row>
    <row r="366" spans="1:10" ht="24" customHeight="1" x14ac:dyDescent="0.2">
      <c r="A366" s="42" t="s">
        <v>370</v>
      </c>
      <c r="B366" s="43">
        <v>12717</v>
      </c>
      <c r="C366" s="42" t="s">
        <v>155</v>
      </c>
      <c r="D366" s="42" t="s">
        <v>1025</v>
      </c>
      <c r="E366" s="257" t="s">
        <v>373</v>
      </c>
      <c r="F366" s="257"/>
      <c r="G366" s="44" t="s">
        <v>12</v>
      </c>
      <c r="H366" s="45">
        <v>1</v>
      </c>
      <c r="I366" s="46">
        <v>37.22</v>
      </c>
      <c r="J366" s="46">
        <f t="shared" si="33"/>
        <v>37.22</v>
      </c>
    </row>
    <row r="367" spans="1:10" x14ac:dyDescent="0.2">
      <c r="A367" s="47"/>
      <c r="B367" s="47"/>
      <c r="C367" s="47"/>
      <c r="D367" s="47"/>
      <c r="E367" s="47"/>
      <c r="F367" s="48"/>
      <c r="G367" s="47"/>
      <c r="H367" s="48"/>
      <c r="I367" s="47" t="s">
        <v>316</v>
      </c>
      <c r="J367" s="48">
        <f>TRUNC(SUM(J361:J366),2)</f>
        <v>69.510000000000005</v>
      </c>
    </row>
    <row r="368" spans="1:10" x14ac:dyDescent="0.2">
      <c r="A368" s="47"/>
      <c r="B368" s="47"/>
      <c r="C368" s="47"/>
      <c r="D368" s="47"/>
      <c r="E368" s="47"/>
      <c r="F368" s="48"/>
      <c r="G368" s="47"/>
      <c r="H368" s="48"/>
      <c r="I368" s="47"/>
      <c r="J368" s="48"/>
    </row>
    <row r="369" spans="1:10" ht="18" customHeight="1" x14ac:dyDescent="0.2">
      <c r="A369" s="34" t="s">
        <v>1026</v>
      </c>
      <c r="B369" s="35" t="s">
        <v>9</v>
      </c>
      <c r="C369" s="34" t="s">
        <v>10</v>
      </c>
      <c r="D369" s="34" t="s">
        <v>11</v>
      </c>
      <c r="E369" s="260" t="s">
        <v>367</v>
      </c>
      <c r="F369" s="260"/>
      <c r="G369" s="36" t="s">
        <v>12</v>
      </c>
      <c r="H369" s="35" t="s">
        <v>13</v>
      </c>
      <c r="I369" s="35" t="s">
        <v>14</v>
      </c>
      <c r="J369" s="35" t="s">
        <v>16</v>
      </c>
    </row>
    <row r="370" spans="1:10" ht="26.1" customHeight="1" x14ac:dyDescent="0.2">
      <c r="A370" s="37" t="s">
        <v>368</v>
      </c>
      <c r="B370" s="38" t="s">
        <v>841</v>
      </c>
      <c r="C370" s="37" t="s">
        <v>21</v>
      </c>
      <c r="D370" s="37" t="s">
        <v>1027</v>
      </c>
      <c r="E370" s="261" t="s">
        <v>369</v>
      </c>
      <c r="F370" s="261"/>
      <c r="G370" s="39" t="s">
        <v>117</v>
      </c>
      <c r="H370" s="40"/>
      <c r="I370" s="41"/>
      <c r="J370" s="41"/>
    </row>
    <row r="371" spans="1:10" ht="24" customHeight="1" x14ac:dyDescent="0.2">
      <c r="A371" s="50" t="s">
        <v>395</v>
      </c>
      <c r="B371" s="51">
        <v>88285</v>
      </c>
      <c r="C371" s="50" t="s">
        <v>155</v>
      </c>
      <c r="D371" s="50" t="s">
        <v>1008</v>
      </c>
      <c r="E371" s="259" t="s">
        <v>398</v>
      </c>
      <c r="F371" s="259"/>
      <c r="G371" s="52" t="s">
        <v>399</v>
      </c>
      <c r="H371" s="53">
        <v>0.56489999999999996</v>
      </c>
      <c r="I371" s="54">
        <v>24.88</v>
      </c>
      <c r="J371" s="54">
        <f t="shared" ref="J371:J376" si="34">TRUNC(I371*H371,2)</f>
        <v>14.05</v>
      </c>
    </row>
    <row r="372" spans="1:10" ht="24" customHeight="1" x14ac:dyDescent="0.2">
      <c r="A372" s="50" t="s">
        <v>395</v>
      </c>
      <c r="B372" s="51">
        <v>88267</v>
      </c>
      <c r="C372" s="50" t="s">
        <v>155</v>
      </c>
      <c r="D372" s="50" t="s">
        <v>1009</v>
      </c>
      <c r="E372" s="259" t="s">
        <v>398</v>
      </c>
      <c r="F372" s="259"/>
      <c r="G372" s="52" t="s">
        <v>399</v>
      </c>
      <c r="H372" s="53">
        <v>0.56489999999999996</v>
      </c>
      <c r="I372" s="54">
        <v>28.29</v>
      </c>
      <c r="J372" s="54">
        <f t="shared" si="34"/>
        <v>15.98</v>
      </c>
    </row>
    <row r="373" spans="1:10" ht="26.1" customHeight="1" x14ac:dyDescent="0.2">
      <c r="A373" s="42" t="s">
        <v>370</v>
      </c>
      <c r="B373" s="43">
        <v>12732</v>
      </c>
      <c r="C373" s="42" t="s">
        <v>155</v>
      </c>
      <c r="D373" s="42" t="s">
        <v>1010</v>
      </c>
      <c r="E373" s="257" t="s">
        <v>373</v>
      </c>
      <c r="F373" s="257"/>
      <c r="G373" s="44" t="s">
        <v>12</v>
      </c>
      <c r="H373" s="45">
        <v>6.4000000000000003E-3</v>
      </c>
      <c r="I373" s="46">
        <v>274.94</v>
      </c>
      <c r="J373" s="46">
        <f t="shared" si="34"/>
        <v>1.75</v>
      </c>
    </row>
    <row r="374" spans="1:10" ht="26.1" customHeight="1" x14ac:dyDescent="0.2">
      <c r="A374" s="42" t="s">
        <v>370</v>
      </c>
      <c r="B374" s="43">
        <v>38383</v>
      </c>
      <c r="C374" s="42" t="s">
        <v>155</v>
      </c>
      <c r="D374" s="42" t="s">
        <v>1011</v>
      </c>
      <c r="E374" s="257" t="s">
        <v>373</v>
      </c>
      <c r="F374" s="257"/>
      <c r="G374" s="44" t="s">
        <v>12</v>
      </c>
      <c r="H374" s="45">
        <v>0.1883</v>
      </c>
      <c r="I374" s="46">
        <v>2.4</v>
      </c>
      <c r="J374" s="46">
        <f t="shared" si="34"/>
        <v>0.45</v>
      </c>
    </row>
    <row r="375" spans="1:10" ht="26.1" customHeight="1" x14ac:dyDescent="0.2">
      <c r="A375" s="42" t="s">
        <v>370</v>
      </c>
      <c r="B375" s="43">
        <v>39897</v>
      </c>
      <c r="C375" s="42" t="s">
        <v>155</v>
      </c>
      <c r="D375" s="42" t="s">
        <v>1012</v>
      </c>
      <c r="E375" s="257" t="s">
        <v>373</v>
      </c>
      <c r="F375" s="257"/>
      <c r="G375" s="44" t="s">
        <v>12</v>
      </c>
      <c r="H375" s="45">
        <v>1.1999999999999999E-3</v>
      </c>
      <c r="I375" s="46">
        <v>50.4</v>
      </c>
      <c r="J375" s="46">
        <f t="shared" si="34"/>
        <v>0.06</v>
      </c>
    </row>
    <row r="376" spans="1:10" ht="24" customHeight="1" x14ac:dyDescent="0.2">
      <c r="A376" s="42" t="s">
        <v>370</v>
      </c>
      <c r="B376" s="43" t="s">
        <v>1029</v>
      </c>
      <c r="C376" s="42" t="s">
        <v>21</v>
      </c>
      <c r="D376" s="42" t="s">
        <v>1028</v>
      </c>
      <c r="E376" s="257" t="s">
        <v>373</v>
      </c>
      <c r="F376" s="257"/>
      <c r="G376" s="44" t="s">
        <v>12</v>
      </c>
      <c r="H376" s="45">
        <v>1</v>
      </c>
      <c r="I376" s="46">
        <v>31.86</v>
      </c>
      <c r="J376" s="46">
        <f t="shared" si="34"/>
        <v>31.86</v>
      </c>
    </row>
    <row r="377" spans="1:10" x14ac:dyDescent="0.2">
      <c r="A377" s="47"/>
      <c r="B377" s="47"/>
      <c r="C377" s="47"/>
      <c r="D377" s="47"/>
      <c r="E377" s="47"/>
      <c r="F377" s="48"/>
      <c r="G377" s="47"/>
      <c r="H377" s="48"/>
      <c r="I377" s="47" t="s">
        <v>316</v>
      </c>
      <c r="J377" s="48">
        <f>TRUNC(SUM(J371:J376),2)</f>
        <v>64.150000000000006</v>
      </c>
    </row>
    <row r="378" spans="1:10" x14ac:dyDescent="0.2">
      <c r="A378" s="47"/>
      <c r="B378" s="47"/>
      <c r="C378" s="47"/>
      <c r="D378" s="47"/>
      <c r="E378" s="47"/>
      <c r="F378" s="48"/>
      <c r="G378" s="47"/>
      <c r="H378" s="48"/>
      <c r="I378" s="47"/>
      <c r="J378" s="48"/>
    </row>
    <row r="379" spans="1:10" ht="18" customHeight="1" x14ac:dyDescent="0.2">
      <c r="A379" s="34" t="s">
        <v>1030</v>
      </c>
      <c r="B379" s="35" t="s">
        <v>9</v>
      </c>
      <c r="C379" s="34" t="s">
        <v>10</v>
      </c>
      <c r="D379" s="34" t="s">
        <v>11</v>
      </c>
      <c r="E379" s="260" t="s">
        <v>367</v>
      </c>
      <c r="F379" s="260"/>
      <c r="G379" s="36" t="s">
        <v>12</v>
      </c>
      <c r="H379" s="35" t="s">
        <v>13</v>
      </c>
      <c r="I379" s="35" t="s">
        <v>14</v>
      </c>
      <c r="J379" s="35" t="s">
        <v>16</v>
      </c>
    </row>
    <row r="380" spans="1:10" ht="26.1" customHeight="1" x14ac:dyDescent="0.2">
      <c r="A380" s="37" t="s">
        <v>368</v>
      </c>
      <c r="B380" s="38" t="s">
        <v>842</v>
      </c>
      <c r="C380" s="37" t="s">
        <v>21</v>
      </c>
      <c r="D380" s="37" t="s">
        <v>1032</v>
      </c>
      <c r="E380" s="261" t="s">
        <v>369</v>
      </c>
      <c r="F380" s="261"/>
      <c r="G380" s="39" t="s">
        <v>117</v>
      </c>
      <c r="H380" s="40"/>
      <c r="I380" s="41"/>
      <c r="J380" s="41"/>
    </row>
    <row r="381" spans="1:10" ht="24" customHeight="1" x14ac:dyDescent="0.2">
      <c r="A381" s="50" t="s">
        <v>395</v>
      </c>
      <c r="B381" s="51">
        <v>88285</v>
      </c>
      <c r="C381" s="50" t="s">
        <v>155</v>
      </c>
      <c r="D381" s="50" t="s">
        <v>1008</v>
      </c>
      <c r="E381" s="259" t="s">
        <v>398</v>
      </c>
      <c r="F381" s="259"/>
      <c r="G381" s="52" t="s">
        <v>399</v>
      </c>
      <c r="H381" s="53">
        <v>0.56489999999999996</v>
      </c>
      <c r="I381" s="54">
        <v>24.88</v>
      </c>
      <c r="J381" s="54">
        <f t="shared" ref="J381:J386" si="35">TRUNC(I381*H381,2)</f>
        <v>14.05</v>
      </c>
    </row>
    <row r="382" spans="1:10" ht="24" customHeight="1" x14ac:dyDescent="0.2">
      <c r="A382" s="50" t="s">
        <v>395</v>
      </c>
      <c r="B382" s="51">
        <v>88267</v>
      </c>
      <c r="C382" s="50" t="s">
        <v>155</v>
      </c>
      <c r="D382" s="50" t="s">
        <v>1009</v>
      </c>
      <c r="E382" s="259" t="s">
        <v>398</v>
      </c>
      <c r="F382" s="259"/>
      <c r="G382" s="52" t="s">
        <v>399</v>
      </c>
      <c r="H382" s="53">
        <v>0.56489999999999996</v>
      </c>
      <c r="I382" s="54">
        <v>28.29</v>
      </c>
      <c r="J382" s="54">
        <f t="shared" si="35"/>
        <v>15.98</v>
      </c>
    </row>
    <row r="383" spans="1:10" ht="26.1" customHeight="1" x14ac:dyDescent="0.2">
      <c r="A383" s="42" t="s">
        <v>370</v>
      </c>
      <c r="B383" s="43">
        <v>12732</v>
      </c>
      <c r="C383" s="42" t="s">
        <v>155</v>
      </c>
      <c r="D383" s="42" t="s">
        <v>1010</v>
      </c>
      <c r="E383" s="257" t="s">
        <v>373</v>
      </c>
      <c r="F383" s="257"/>
      <c r="G383" s="44" t="s">
        <v>12</v>
      </c>
      <c r="H383" s="45">
        <v>6.4000000000000003E-3</v>
      </c>
      <c r="I383" s="46">
        <v>274.94</v>
      </c>
      <c r="J383" s="46">
        <f t="shared" si="35"/>
        <v>1.75</v>
      </c>
    </row>
    <row r="384" spans="1:10" ht="26.1" customHeight="1" x14ac:dyDescent="0.2">
      <c r="A384" s="42" t="s">
        <v>370</v>
      </c>
      <c r="B384" s="43">
        <v>38383</v>
      </c>
      <c r="C384" s="42" t="s">
        <v>155</v>
      </c>
      <c r="D384" s="42" t="s">
        <v>1011</v>
      </c>
      <c r="E384" s="257" t="s">
        <v>373</v>
      </c>
      <c r="F384" s="257"/>
      <c r="G384" s="44" t="s">
        <v>12</v>
      </c>
      <c r="H384" s="45">
        <v>0.1883</v>
      </c>
      <c r="I384" s="46">
        <v>2.4</v>
      </c>
      <c r="J384" s="46">
        <f t="shared" si="35"/>
        <v>0.45</v>
      </c>
    </row>
    <row r="385" spans="1:10" ht="26.1" customHeight="1" x14ac:dyDescent="0.2">
      <c r="A385" s="42" t="s">
        <v>370</v>
      </c>
      <c r="B385" s="43">
        <v>39897</v>
      </c>
      <c r="C385" s="42" t="s">
        <v>155</v>
      </c>
      <c r="D385" s="42" t="s">
        <v>1012</v>
      </c>
      <c r="E385" s="257" t="s">
        <v>373</v>
      </c>
      <c r="F385" s="257"/>
      <c r="G385" s="44" t="s">
        <v>12</v>
      </c>
      <c r="H385" s="45">
        <v>1.1999999999999999E-3</v>
      </c>
      <c r="I385" s="46">
        <v>50.4</v>
      </c>
      <c r="J385" s="46">
        <f t="shared" si="35"/>
        <v>0.06</v>
      </c>
    </row>
    <row r="386" spans="1:10" ht="24" customHeight="1" x14ac:dyDescent="0.2">
      <c r="A386" s="42" t="s">
        <v>370</v>
      </c>
      <c r="B386" s="43">
        <v>12716</v>
      </c>
      <c r="C386" s="42" t="s">
        <v>155</v>
      </c>
      <c r="D386" s="42" t="s">
        <v>1031</v>
      </c>
      <c r="E386" s="257" t="s">
        <v>373</v>
      </c>
      <c r="F386" s="257"/>
      <c r="G386" s="44" t="s">
        <v>12</v>
      </c>
      <c r="H386" s="45">
        <v>1</v>
      </c>
      <c r="I386" s="46">
        <v>18.940000000000001</v>
      </c>
      <c r="J386" s="46">
        <f t="shared" si="35"/>
        <v>18.940000000000001</v>
      </c>
    </row>
    <row r="387" spans="1:10" x14ac:dyDescent="0.2">
      <c r="A387" s="47"/>
      <c r="B387" s="47"/>
      <c r="C387" s="47"/>
      <c r="D387" s="47"/>
      <c r="E387" s="47"/>
      <c r="F387" s="48"/>
      <c r="G387" s="47"/>
      <c r="H387" s="48"/>
      <c r="I387" s="47" t="s">
        <v>316</v>
      </c>
      <c r="J387" s="48">
        <f>TRUNC(SUM(J381:J386),2)</f>
        <v>51.23</v>
      </c>
    </row>
    <row r="388" spans="1:10" x14ac:dyDescent="0.2">
      <c r="A388" s="47"/>
      <c r="B388" s="47"/>
      <c r="C388" s="47"/>
      <c r="D388" s="47"/>
      <c r="E388" s="47"/>
      <c r="F388" s="48"/>
      <c r="G388" s="47"/>
      <c r="H388" s="48"/>
      <c r="I388" s="47"/>
      <c r="J388" s="48"/>
    </row>
    <row r="389" spans="1:10" ht="18" customHeight="1" x14ac:dyDescent="0.2">
      <c r="A389" s="34" t="s">
        <v>1033</v>
      </c>
      <c r="B389" s="35" t="s">
        <v>9</v>
      </c>
      <c r="C389" s="34" t="s">
        <v>10</v>
      </c>
      <c r="D389" s="34" t="s">
        <v>11</v>
      </c>
      <c r="E389" s="260" t="s">
        <v>367</v>
      </c>
      <c r="F389" s="260"/>
      <c r="G389" s="36" t="s">
        <v>12</v>
      </c>
      <c r="H389" s="35" t="s">
        <v>13</v>
      </c>
      <c r="I389" s="35" t="s">
        <v>14</v>
      </c>
      <c r="J389" s="35" t="s">
        <v>16</v>
      </c>
    </row>
    <row r="390" spans="1:10" ht="26.1" customHeight="1" x14ac:dyDescent="0.2">
      <c r="A390" s="37" t="s">
        <v>368</v>
      </c>
      <c r="B390" s="38" t="s">
        <v>843</v>
      </c>
      <c r="C390" s="37" t="s">
        <v>21</v>
      </c>
      <c r="D390" s="37" t="s">
        <v>1034</v>
      </c>
      <c r="E390" s="261" t="s">
        <v>369</v>
      </c>
      <c r="F390" s="261"/>
      <c r="G390" s="39" t="s">
        <v>117</v>
      </c>
      <c r="H390" s="40"/>
      <c r="I390" s="41"/>
      <c r="J390" s="41"/>
    </row>
    <row r="391" spans="1:10" ht="24" customHeight="1" x14ac:dyDescent="0.2">
      <c r="A391" s="50" t="s">
        <v>395</v>
      </c>
      <c r="B391" s="51">
        <v>88285</v>
      </c>
      <c r="C391" s="50" t="s">
        <v>155</v>
      </c>
      <c r="D391" s="50" t="s">
        <v>1008</v>
      </c>
      <c r="E391" s="259" t="s">
        <v>398</v>
      </c>
      <c r="F391" s="259"/>
      <c r="G391" s="52" t="s">
        <v>399</v>
      </c>
      <c r="H391" s="53">
        <v>0.56489999999999996</v>
      </c>
      <c r="I391" s="54">
        <v>24.88</v>
      </c>
      <c r="J391" s="54">
        <f t="shared" ref="J391:J396" si="36">TRUNC(I391*H391,2)</f>
        <v>14.05</v>
      </c>
    </row>
    <row r="392" spans="1:10" ht="24" customHeight="1" x14ac:dyDescent="0.2">
      <c r="A392" s="50" t="s">
        <v>395</v>
      </c>
      <c r="B392" s="51">
        <v>88267</v>
      </c>
      <c r="C392" s="50" t="s">
        <v>155</v>
      </c>
      <c r="D392" s="50" t="s">
        <v>1009</v>
      </c>
      <c r="E392" s="259" t="s">
        <v>398</v>
      </c>
      <c r="F392" s="259"/>
      <c r="G392" s="52" t="s">
        <v>399</v>
      </c>
      <c r="H392" s="53">
        <v>0.56489999999999996</v>
      </c>
      <c r="I392" s="54">
        <v>28.29</v>
      </c>
      <c r="J392" s="54">
        <f t="shared" si="36"/>
        <v>15.98</v>
      </c>
    </row>
    <row r="393" spans="1:10" ht="26.1" customHeight="1" x14ac:dyDescent="0.2">
      <c r="A393" s="42" t="s">
        <v>370</v>
      </c>
      <c r="B393" s="43">
        <v>12732</v>
      </c>
      <c r="C393" s="42" t="s">
        <v>155</v>
      </c>
      <c r="D393" s="42" t="s">
        <v>1010</v>
      </c>
      <c r="E393" s="257" t="s">
        <v>373</v>
      </c>
      <c r="F393" s="257"/>
      <c r="G393" s="44" t="s">
        <v>12</v>
      </c>
      <c r="H393" s="45">
        <v>6.4000000000000003E-3</v>
      </c>
      <c r="I393" s="46">
        <v>274.94</v>
      </c>
      <c r="J393" s="46">
        <f t="shared" si="36"/>
        <v>1.75</v>
      </c>
    </row>
    <row r="394" spans="1:10" ht="26.1" customHeight="1" x14ac:dyDescent="0.2">
      <c r="A394" s="42" t="s">
        <v>370</v>
      </c>
      <c r="B394" s="43">
        <v>38383</v>
      </c>
      <c r="C394" s="42" t="s">
        <v>155</v>
      </c>
      <c r="D394" s="42" t="s">
        <v>1011</v>
      </c>
      <c r="E394" s="257" t="s">
        <v>373</v>
      </c>
      <c r="F394" s="257"/>
      <c r="G394" s="44" t="s">
        <v>12</v>
      </c>
      <c r="H394" s="45">
        <v>0.1883</v>
      </c>
      <c r="I394" s="46">
        <v>2.4</v>
      </c>
      <c r="J394" s="46">
        <f t="shared" si="36"/>
        <v>0.45</v>
      </c>
    </row>
    <row r="395" spans="1:10" ht="26.1" customHeight="1" x14ac:dyDescent="0.2">
      <c r="A395" s="42" t="s">
        <v>370</v>
      </c>
      <c r="B395" s="43">
        <v>39897</v>
      </c>
      <c r="C395" s="42" t="s">
        <v>155</v>
      </c>
      <c r="D395" s="42" t="s">
        <v>1012</v>
      </c>
      <c r="E395" s="257" t="s">
        <v>373</v>
      </c>
      <c r="F395" s="257"/>
      <c r="G395" s="44" t="s">
        <v>12</v>
      </c>
      <c r="H395" s="45">
        <v>1.1999999999999999E-3</v>
      </c>
      <c r="I395" s="46">
        <v>50.4</v>
      </c>
      <c r="J395" s="46">
        <f t="shared" si="36"/>
        <v>0.06</v>
      </c>
    </row>
    <row r="396" spans="1:10" ht="24" customHeight="1" x14ac:dyDescent="0.2">
      <c r="A396" s="42" t="s">
        <v>370</v>
      </c>
      <c r="B396" s="43">
        <v>12715</v>
      </c>
      <c r="C396" s="42" t="s">
        <v>155</v>
      </c>
      <c r="D396" s="42" t="s">
        <v>1031</v>
      </c>
      <c r="E396" s="257" t="s">
        <v>373</v>
      </c>
      <c r="F396" s="257"/>
      <c r="G396" s="44" t="s">
        <v>12</v>
      </c>
      <c r="H396" s="45">
        <v>1</v>
      </c>
      <c r="I396" s="46">
        <v>11.02</v>
      </c>
      <c r="J396" s="46">
        <f t="shared" si="36"/>
        <v>11.02</v>
      </c>
    </row>
    <row r="397" spans="1:10" x14ac:dyDescent="0.2">
      <c r="A397" s="47"/>
      <c r="B397" s="47"/>
      <c r="C397" s="47"/>
      <c r="D397" s="47"/>
      <c r="E397" s="47"/>
      <c r="F397" s="48"/>
      <c r="G397" s="47"/>
      <c r="H397" s="48"/>
      <c r="I397" s="47" t="s">
        <v>316</v>
      </c>
      <c r="J397" s="48">
        <f>TRUNC(SUM(J391:J396),2)</f>
        <v>43.31</v>
      </c>
    </row>
    <row r="398" spans="1:10" x14ac:dyDescent="0.2">
      <c r="A398" s="47"/>
      <c r="B398" s="47"/>
      <c r="C398" s="47"/>
      <c r="D398" s="47"/>
      <c r="E398" s="47"/>
      <c r="F398" s="48"/>
      <c r="G398" s="47"/>
      <c r="H398" s="48"/>
      <c r="I398" s="47"/>
      <c r="J398" s="48"/>
    </row>
    <row r="399" spans="1:10" ht="18" customHeight="1" x14ac:dyDescent="0.2">
      <c r="A399" s="34" t="s">
        <v>1035</v>
      </c>
      <c r="B399" s="35" t="s">
        <v>9</v>
      </c>
      <c r="C399" s="34" t="s">
        <v>10</v>
      </c>
      <c r="D399" s="34" t="s">
        <v>11</v>
      </c>
      <c r="E399" s="260" t="s">
        <v>367</v>
      </c>
      <c r="F399" s="260"/>
      <c r="G399" s="36" t="s">
        <v>12</v>
      </c>
      <c r="H399" s="35" t="s">
        <v>13</v>
      </c>
      <c r="I399" s="35" t="s">
        <v>14</v>
      </c>
      <c r="J399" s="35" t="s">
        <v>16</v>
      </c>
    </row>
    <row r="400" spans="1:10" ht="26.1" customHeight="1" x14ac:dyDescent="0.2">
      <c r="A400" s="37" t="s">
        <v>368</v>
      </c>
      <c r="B400" s="38" t="s">
        <v>844</v>
      </c>
      <c r="C400" s="37" t="s">
        <v>21</v>
      </c>
      <c r="D400" s="37" t="s">
        <v>1036</v>
      </c>
      <c r="E400" s="261" t="s">
        <v>369</v>
      </c>
      <c r="F400" s="261"/>
      <c r="G400" s="39" t="s">
        <v>117</v>
      </c>
      <c r="H400" s="40"/>
      <c r="I400" s="41"/>
      <c r="J400" s="41"/>
    </row>
    <row r="401" spans="1:10" ht="24" customHeight="1" x14ac:dyDescent="0.2">
      <c r="A401" s="50" t="s">
        <v>395</v>
      </c>
      <c r="B401" s="51">
        <v>88285</v>
      </c>
      <c r="C401" s="50" t="s">
        <v>155</v>
      </c>
      <c r="D401" s="50" t="s">
        <v>1008</v>
      </c>
      <c r="E401" s="259" t="s">
        <v>398</v>
      </c>
      <c r="F401" s="259"/>
      <c r="G401" s="52" t="s">
        <v>399</v>
      </c>
      <c r="H401" s="53">
        <v>0.56489999999999996</v>
      </c>
      <c r="I401" s="54">
        <v>24.88</v>
      </c>
      <c r="J401" s="54">
        <f t="shared" ref="J401:J406" si="37">TRUNC(I401*H401,2)</f>
        <v>14.05</v>
      </c>
    </row>
    <row r="402" spans="1:10" ht="24" customHeight="1" x14ac:dyDescent="0.2">
      <c r="A402" s="50" t="s">
        <v>395</v>
      </c>
      <c r="B402" s="51">
        <v>88267</v>
      </c>
      <c r="C402" s="50" t="s">
        <v>155</v>
      </c>
      <c r="D402" s="50" t="s">
        <v>1009</v>
      </c>
      <c r="E402" s="259" t="s">
        <v>398</v>
      </c>
      <c r="F402" s="259"/>
      <c r="G402" s="52" t="s">
        <v>399</v>
      </c>
      <c r="H402" s="53">
        <v>0.56489999999999996</v>
      </c>
      <c r="I402" s="54">
        <v>28.29</v>
      </c>
      <c r="J402" s="54">
        <f t="shared" si="37"/>
        <v>15.98</v>
      </c>
    </row>
    <row r="403" spans="1:10" ht="26.1" customHeight="1" x14ac:dyDescent="0.2">
      <c r="A403" s="42" t="s">
        <v>370</v>
      </c>
      <c r="B403" s="43">
        <v>12732</v>
      </c>
      <c r="C403" s="42" t="s">
        <v>155</v>
      </c>
      <c r="D403" s="42" t="s">
        <v>1010</v>
      </c>
      <c r="E403" s="257" t="s">
        <v>373</v>
      </c>
      <c r="F403" s="257"/>
      <c r="G403" s="44" t="s">
        <v>12</v>
      </c>
      <c r="H403" s="45">
        <v>6.4000000000000003E-3</v>
      </c>
      <c r="I403" s="46">
        <v>274.94</v>
      </c>
      <c r="J403" s="46">
        <f t="shared" si="37"/>
        <v>1.75</v>
      </c>
    </row>
    <row r="404" spans="1:10" ht="26.1" customHeight="1" x14ac:dyDescent="0.2">
      <c r="A404" s="42" t="s">
        <v>370</v>
      </c>
      <c r="B404" s="43">
        <v>38383</v>
      </c>
      <c r="C404" s="42" t="s">
        <v>155</v>
      </c>
      <c r="D404" s="42" t="s">
        <v>1011</v>
      </c>
      <c r="E404" s="257" t="s">
        <v>373</v>
      </c>
      <c r="F404" s="257"/>
      <c r="G404" s="44" t="s">
        <v>12</v>
      </c>
      <c r="H404" s="45">
        <v>0.1883</v>
      </c>
      <c r="I404" s="46">
        <v>2.4</v>
      </c>
      <c r="J404" s="46">
        <f t="shared" si="37"/>
        <v>0.45</v>
      </c>
    </row>
    <row r="405" spans="1:10" ht="26.1" customHeight="1" x14ac:dyDescent="0.2">
      <c r="A405" s="42" t="s">
        <v>370</v>
      </c>
      <c r="B405" s="43">
        <v>39897</v>
      </c>
      <c r="C405" s="42" t="s">
        <v>155</v>
      </c>
      <c r="D405" s="42" t="s">
        <v>1012</v>
      </c>
      <c r="E405" s="257" t="s">
        <v>373</v>
      </c>
      <c r="F405" s="257"/>
      <c r="G405" s="44" t="s">
        <v>12</v>
      </c>
      <c r="H405" s="45">
        <v>1.1999999999999999E-3</v>
      </c>
      <c r="I405" s="46">
        <v>50.4</v>
      </c>
      <c r="J405" s="46">
        <f t="shared" si="37"/>
        <v>0.06</v>
      </c>
    </row>
    <row r="406" spans="1:10" ht="24" customHeight="1" x14ac:dyDescent="0.2">
      <c r="A406" s="42" t="s">
        <v>370</v>
      </c>
      <c r="B406" s="43">
        <v>12714</v>
      </c>
      <c r="C406" s="42" t="s">
        <v>155</v>
      </c>
      <c r="D406" s="42" t="s">
        <v>1037</v>
      </c>
      <c r="E406" s="257" t="s">
        <v>373</v>
      </c>
      <c r="F406" s="257"/>
      <c r="G406" s="44" t="s">
        <v>12</v>
      </c>
      <c r="H406" s="45">
        <v>1</v>
      </c>
      <c r="I406" s="46">
        <v>4.88</v>
      </c>
      <c r="J406" s="46">
        <f t="shared" si="37"/>
        <v>4.88</v>
      </c>
    </row>
    <row r="407" spans="1:10" x14ac:dyDescent="0.2">
      <c r="A407" s="47"/>
      <c r="B407" s="47"/>
      <c r="C407" s="47"/>
      <c r="D407" s="47"/>
      <c r="E407" s="47"/>
      <c r="F407" s="48"/>
      <c r="G407" s="47"/>
      <c r="H407" s="48"/>
      <c r="I407" s="47" t="s">
        <v>316</v>
      </c>
      <c r="J407" s="48">
        <f>TRUNC(SUM(J401:J406),2)</f>
        <v>37.17</v>
      </c>
    </row>
    <row r="408" spans="1:10" x14ac:dyDescent="0.2">
      <c r="A408" s="47"/>
      <c r="B408" s="47"/>
      <c r="C408" s="47"/>
      <c r="D408" s="47"/>
      <c r="E408" s="47"/>
      <c r="F408" s="48"/>
      <c r="G408" s="47"/>
      <c r="H408" s="48"/>
      <c r="I408" s="47"/>
      <c r="J408" s="48"/>
    </row>
    <row r="409" spans="1:10" ht="18" customHeight="1" x14ac:dyDescent="0.2">
      <c r="A409" s="34" t="s">
        <v>1038</v>
      </c>
      <c r="B409" s="35" t="s">
        <v>9</v>
      </c>
      <c r="C409" s="34" t="s">
        <v>10</v>
      </c>
      <c r="D409" s="34" t="s">
        <v>11</v>
      </c>
      <c r="E409" s="260" t="s">
        <v>367</v>
      </c>
      <c r="F409" s="260"/>
      <c r="G409" s="36" t="s">
        <v>12</v>
      </c>
      <c r="H409" s="35" t="s">
        <v>13</v>
      </c>
      <c r="I409" s="35" t="s">
        <v>14</v>
      </c>
      <c r="J409" s="35" t="s">
        <v>16</v>
      </c>
    </row>
    <row r="410" spans="1:10" ht="26.1" customHeight="1" x14ac:dyDescent="0.2">
      <c r="A410" s="37" t="s">
        <v>368</v>
      </c>
      <c r="B410" s="38" t="s">
        <v>845</v>
      </c>
      <c r="C410" s="37" t="s">
        <v>21</v>
      </c>
      <c r="D410" s="37" t="s">
        <v>1039</v>
      </c>
      <c r="E410" s="261" t="s">
        <v>369</v>
      </c>
      <c r="F410" s="261"/>
      <c r="G410" s="39" t="s">
        <v>117</v>
      </c>
      <c r="H410" s="40"/>
      <c r="I410" s="41"/>
      <c r="J410" s="41"/>
    </row>
    <row r="411" spans="1:10" ht="24" customHeight="1" x14ac:dyDescent="0.2">
      <c r="A411" s="50" t="s">
        <v>395</v>
      </c>
      <c r="B411" s="51">
        <v>88285</v>
      </c>
      <c r="C411" s="50" t="s">
        <v>155</v>
      </c>
      <c r="D411" s="50" t="s">
        <v>1008</v>
      </c>
      <c r="E411" s="259" t="s">
        <v>398</v>
      </c>
      <c r="F411" s="259"/>
      <c r="G411" s="52" t="s">
        <v>399</v>
      </c>
      <c r="H411" s="53">
        <v>0.56489999999999996</v>
      </c>
      <c r="I411" s="54">
        <v>24.88</v>
      </c>
      <c r="J411" s="54">
        <f t="shared" ref="J411:J416" si="38">TRUNC(I411*H411,2)</f>
        <v>14.05</v>
      </c>
    </row>
    <row r="412" spans="1:10" ht="24" customHeight="1" x14ac:dyDescent="0.2">
      <c r="A412" s="50" t="s">
        <v>395</v>
      </c>
      <c r="B412" s="51">
        <v>88267</v>
      </c>
      <c r="C412" s="50" t="s">
        <v>155</v>
      </c>
      <c r="D412" s="50" t="s">
        <v>1009</v>
      </c>
      <c r="E412" s="259" t="s">
        <v>398</v>
      </c>
      <c r="F412" s="259"/>
      <c r="G412" s="52" t="s">
        <v>399</v>
      </c>
      <c r="H412" s="53">
        <v>0.56489999999999996</v>
      </c>
      <c r="I412" s="54">
        <v>28.29</v>
      </c>
      <c r="J412" s="54">
        <f t="shared" si="38"/>
        <v>15.98</v>
      </c>
    </row>
    <row r="413" spans="1:10" ht="26.1" customHeight="1" x14ac:dyDescent="0.2">
      <c r="A413" s="42" t="s">
        <v>370</v>
      </c>
      <c r="B413" s="43">
        <v>12732</v>
      </c>
      <c r="C413" s="42" t="s">
        <v>155</v>
      </c>
      <c r="D413" s="42" t="s">
        <v>1010</v>
      </c>
      <c r="E413" s="257" t="s">
        <v>373</v>
      </c>
      <c r="F413" s="257"/>
      <c r="G413" s="44" t="s">
        <v>12</v>
      </c>
      <c r="H413" s="45">
        <v>6.4000000000000003E-3</v>
      </c>
      <c r="I413" s="46">
        <v>274.94</v>
      </c>
      <c r="J413" s="46">
        <f t="shared" si="38"/>
        <v>1.75</v>
      </c>
    </row>
    <row r="414" spans="1:10" ht="26.1" customHeight="1" x14ac:dyDescent="0.2">
      <c r="A414" s="42" t="s">
        <v>370</v>
      </c>
      <c r="B414" s="43">
        <v>38383</v>
      </c>
      <c r="C414" s="42" t="s">
        <v>155</v>
      </c>
      <c r="D414" s="42" t="s">
        <v>1011</v>
      </c>
      <c r="E414" s="257" t="s">
        <v>373</v>
      </c>
      <c r="F414" s="257"/>
      <c r="G414" s="44" t="s">
        <v>12</v>
      </c>
      <c r="H414" s="45">
        <v>0.1883</v>
      </c>
      <c r="I414" s="46">
        <v>2.4</v>
      </c>
      <c r="J414" s="46">
        <f t="shared" si="38"/>
        <v>0.45</v>
      </c>
    </row>
    <row r="415" spans="1:10" ht="26.1" customHeight="1" x14ac:dyDescent="0.2">
      <c r="A415" s="42" t="s">
        <v>370</v>
      </c>
      <c r="B415" s="43">
        <v>39897</v>
      </c>
      <c r="C415" s="42" t="s">
        <v>155</v>
      </c>
      <c r="D415" s="42" t="s">
        <v>1012</v>
      </c>
      <c r="E415" s="257" t="s">
        <v>373</v>
      </c>
      <c r="F415" s="257"/>
      <c r="G415" s="44" t="s">
        <v>12</v>
      </c>
      <c r="H415" s="45">
        <v>1.1999999999999999E-3</v>
      </c>
      <c r="I415" s="46">
        <v>50.4</v>
      </c>
      <c r="J415" s="46">
        <f t="shared" si="38"/>
        <v>0.06</v>
      </c>
    </row>
    <row r="416" spans="1:10" ht="24" customHeight="1" x14ac:dyDescent="0.2">
      <c r="A416" s="42" t="s">
        <v>370</v>
      </c>
      <c r="B416" s="43" t="s">
        <v>1040</v>
      </c>
      <c r="C416" s="42" t="s">
        <v>21</v>
      </c>
      <c r="D416" s="42" t="s">
        <v>1044</v>
      </c>
      <c r="E416" s="257" t="s">
        <v>373</v>
      </c>
      <c r="F416" s="257"/>
      <c r="G416" s="44" t="s">
        <v>12</v>
      </c>
      <c r="H416" s="45">
        <v>1</v>
      </c>
      <c r="I416" s="46">
        <v>3.51</v>
      </c>
      <c r="J416" s="46">
        <f t="shared" si="38"/>
        <v>3.51</v>
      </c>
    </row>
    <row r="417" spans="1:10" x14ac:dyDescent="0.2">
      <c r="A417" s="47"/>
      <c r="B417" s="47"/>
      <c r="C417" s="47"/>
      <c r="D417" s="47"/>
      <c r="E417" s="47"/>
      <c r="F417" s="48"/>
      <c r="G417" s="47"/>
      <c r="H417" s="48"/>
      <c r="I417" s="47" t="s">
        <v>316</v>
      </c>
      <c r="J417" s="48">
        <f>TRUNC(SUM(J411:J416),2)</f>
        <v>35.799999999999997</v>
      </c>
    </row>
    <row r="418" spans="1:10" x14ac:dyDescent="0.2">
      <c r="A418" s="47"/>
      <c r="B418" s="47"/>
      <c r="C418" s="47"/>
      <c r="D418" s="47"/>
      <c r="E418" s="47"/>
      <c r="F418" s="48"/>
      <c r="G418" s="47"/>
      <c r="H418" s="48"/>
      <c r="I418" s="47"/>
      <c r="J418" s="48"/>
    </row>
    <row r="419" spans="1:10" ht="18" customHeight="1" x14ac:dyDescent="0.2">
      <c r="A419" s="34" t="s">
        <v>1041</v>
      </c>
      <c r="B419" s="35" t="s">
        <v>9</v>
      </c>
      <c r="C419" s="34" t="s">
        <v>10</v>
      </c>
      <c r="D419" s="34" t="s">
        <v>11</v>
      </c>
      <c r="E419" s="260" t="s">
        <v>367</v>
      </c>
      <c r="F419" s="260"/>
      <c r="G419" s="36" t="s">
        <v>12</v>
      </c>
      <c r="H419" s="35" t="s">
        <v>13</v>
      </c>
      <c r="I419" s="35" t="s">
        <v>14</v>
      </c>
      <c r="J419" s="35" t="s">
        <v>16</v>
      </c>
    </row>
    <row r="420" spans="1:10" ht="26.1" customHeight="1" x14ac:dyDescent="0.2">
      <c r="A420" s="37" t="s">
        <v>368</v>
      </c>
      <c r="B420" s="38" t="s">
        <v>847</v>
      </c>
      <c r="C420" s="37" t="s">
        <v>21</v>
      </c>
      <c r="D420" s="37" t="s">
        <v>1042</v>
      </c>
      <c r="E420" s="261" t="s">
        <v>369</v>
      </c>
      <c r="F420" s="261"/>
      <c r="G420" s="39" t="s">
        <v>117</v>
      </c>
      <c r="H420" s="40"/>
      <c r="I420" s="41"/>
      <c r="J420" s="41"/>
    </row>
    <row r="421" spans="1:10" ht="24" customHeight="1" x14ac:dyDescent="0.2">
      <c r="A421" s="50" t="s">
        <v>395</v>
      </c>
      <c r="B421" s="51">
        <v>88285</v>
      </c>
      <c r="C421" s="50" t="s">
        <v>155</v>
      </c>
      <c r="D421" s="50" t="s">
        <v>1008</v>
      </c>
      <c r="E421" s="259" t="s">
        <v>398</v>
      </c>
      <c r="F421" s="259"/>
      <c r="G421" s="52" t="s">
        <v>399</v>
      </c>
      <c r="H421" s="53">
        <v>0.56489999999999996</v>
      </c>
      <c r="I421" s="54">
        <v>24.88</v>
      </c>
      <c r="J421" s="54">
        <f t="shared" ref="J421:J426" si="39">TRUNC(I421*H421,2)</f>
        <v>14.05</v>
      </c>
    </row>
    <row r="422" spans="1:10" ht="24" customHeight="1" x14ac:dyDescent="0.2">
      <c r="A422" s="50" t="s">
        <v>395</v>
      </c>
      <c r="B422" s="51">
        <v>88267</v>
      </c>
      <c r="C422" s="50" t="s">
        <v>155</v>
      </c>
      <c r="D422" s="50" t="s">
        <v>1009</v>
      </c>
      <c r="E422" s="259" t="s">
        <v>398</v>
      </c>
      <c r="F422" s="259"/>
      <c r="G422" s="52" t="s">
        <v>399</v>
      </c>
      <c r="H422" s="53">
        <v>0.56489999999999996</v>
      </c>
      <c r="I422" s="54">
        <v>28.29</v>
      </c>
      <c r="J422" s="54">
        <f t="shared" si="39"/>
        <v>15.98</v>
      </c>
    </row>
    <row r="423" spans="1:10" ht="26.1" customHeight="1" x14ac:dyDescent="0.2">
      <c r="A423" s="42" t="s">
        <v>370</v>
      </c>
      <c r="B423" s="43">
        <v>12732</v>
      </c>
      <c r="C423" s="42" t="s">
        <v>155</v>
      </c>
      <c r="D423" s="42" t="s">
        <v>1010</v>
      </c>
      <c r="E423" s="257" t="s">
        <v>373</v>
      </c>
      <c r="F423" s="257"/>
      <c r="G423" s="44" t="s">
        <v>12</v>
      </c>
      <c r="H423" s="45">
        <v>6.4000000000000003E-3</v>
      </c>
      <c r="I423" s="46">
        <v>274.94</v>
      </c>
      <c r="J423" s="46">
        <f t="shared" si="39"/>
        <v>1.75</v>
      </c>
    </row>
    <row r="424" spans="1:10" ht="26.1" customHeight="1" x14ac:dyDescent="0.2">
      <c r="A424" s="42" t="s">
        <v>370</v>
      </c>
      <c r="B424" s="43">
        <v>38383</v>
      </c>
      <c r="C424" s="42" t="s">
        <v>155</v>
      </c>
      <c r="D424" s="42" t="s">
        <v>1011</v>
      </c>
      <c r="E424" s="257" t="s">
        <v>373</v>
      </c>
      <c r="F424" s="257"/>
      <c r="G424" s="44" t="s">
        <v>12</v>
      </c>
      <c r="H424" s="45">
        <v>0.1883</v>
      </c>
      <c r="I424" s="46">
        <v>2.4</v>
      </c>
      <c r="J424" s="46">
        <f t="shared" si="39"/>
        <v>0.45</v>
      </c>
    </row>
    <row r="425" spans="1:10" ht="26.1" customHeight="1" x14ac:dyDescent="0.2">
      <c r="A425" s="42" t="s">
        <v>370</v>
      </c>
      <c r="B425" s="43">
        <v>39897</v>
      </c>
      <c r="C425" s="42" t="s">
        <v>155</v>
      </c>
      <c r="D425" s="42" t="s">
        <v>1012</v>
      </c>
      <c r="E425" s="257" t="s">
        <v>373</v>
      </c>
      <c r="F425" s="257"/>
      <c r="G425" s="44" t="s">
        <v>12</v>
      </c>
      <c r="H425" s="45">
        <v>1.1999999999999999E-3</v>
      </c>
      <c r="I425" s="46">
        <v>50.4</v>
      </c>
      <c r="J425" s="46">
        <f t="shared" si="39"/>
        <v>0.06</v>
      </c>
    </row>
    <row r="426" spans="1:10" ht="24" customHeight="1" x14ac:dyDescent="0.2">
      <c r="A426" s="42" t="s">
        <v>370</v>
      </c>
      <c r="B426" s="43" t="s">
        <v>1043</v>
      </c>
      <c r="C426" s="42" t="s">
        <v>21</v>
      </c>
      <c r="D426" s="42" t="s">
        <v>1047</v>
      </c>
      <c r="E426" s="257" t="s">
        <v>373</v>
      </c>
      <c r="F426" s="257"/>
      <c r="G426" s="44" t="s">
        <v>12</v>
      </c>
      <c r="H426" s="45">
        <v>1</v>
      </c>
      <c r="I426" s="46">
        <v>24.7</v>
      </c>
      <c r="J426" s="46">
        <f t="shared" si="39"/>
        <v>24.7</v>
      </c>
    </row>
    <row r="427" spans="1:10" x14ac:dyDescent="0.2">
      <c r="A427" s="47"/>
      <c r="B427" s="47"/>
      <c r="C427" s="47"/>
      <c r="D427" s="47"/>
      <c r="E427" s="47"/>
      <c r="F427" s="48"/>
      <c r="G427" s="47"/>
      <c r="H427" s="48"/>
      <c r="I427" s="47" t="s">
        <v>316</v>
      </c>
      <c r="J427" s="48">
        <f>TRUNC(SUM(J421:J426),2)</f>
        <v>56.99</v>
      </c>
    </row>
    <row r="428" spans="1:10" x14ac:dyDescent="0.2">
      <c r="A428" s="47"/>
      <c r="B428" s="47"/>
      <c r="C428" s="47"/>
      <c r="D428" s="47"/>
      <c r="E428" s="47"/>
      <c r="F428" s="48"/>
      <c r="G428" s="47"/>
      <c r="H428" s="48"/>
      <c r="I428" s="47"/>
      <c r="J428" s="48"/>
    </row>
    <row r="429" spans="1:10" ht="18" customHeight="1" x14ac:dyDescent="0.2">
      <c r="A429" s="34" t="s">
        <v>1045</v>
      </c>
      <c r="B429" s="35" t="s">
        <v>9</v>
      </c>
      <c r="C429" s="34" t="s">
        <v>10</v>
      </c>
      <c r="D429" s="34" t="s">
        <v>11</v>
      </c>
      <c r="E429" s="260" t="s">
        <v>367</v>
      </c>
      <c r="F429" s="260"/>
      <c r="G429" s="36" t="s">
        <v>12</v>
      </c>
      <c r="H429" s="35" t="s">
        <v>13</v>
      </c>
      <c r="I429" s="35" t="s">
        <v>14</v>
      </c>
      <c r="J429" s="35" t="s">
        <v>16</v>
      </c>
    </row>
    <row r="430" spans="1:10" ht="26.1" customHeight="1" x14ac:dyDescent="0.2">
      <c r="A430" s="37" t="s">
        <v>368</v>
      </c>
      <c r="B430" s="38" t="s">
        <v>847</v>
      </c>
      <c r="C430" s="37" t="s">
        <v>21</v>
      </c>
      <c r="D430" s="37" t="s">
        <v>1046</v>
      </c>
      <c r="E430" s="261" t="s">
        <v>369</v>
      </c>
      <c r="F430" s="261"/>
      <c r="G430" s="39" t="s">
        <v>117</v>
      </c>
      <c r="H430" s="40"/>
      <c r="I430" s="41"/>
      <c r="J430" s="41"/>
    </row>
    <row r="431" spans="1:10" ht="24" customHeight="1" x14ac:dyDescent="0.2">
      <c r="A431" s="50" t="s">
        <v>395</v>
      </c>
      <c r="B431" s="51">
        <v>88285</v>
      </c>
      <c r="C431" s="50" t="s">
        <v>155</v>
      </c>
      <c r="D431" s="50" t="s">
        <v>1008</v>
      </c>
      <c r="E431" s="259" t="s">
        <v>398</v>
      </c>
      <c r="F431" s="259"/>
      <c r="G431" s="52" t="s">
        <v>399</v>
      </c>
      <c r="H431" s="53">
        <v>0.56489999999999996</v>
      </c>
      <c r="I431" s="54">
        <v>24.88</v>
      </c>
      <c r="J431" s="54">
        <f t="shared" ref="J431:J436" si="40">TRUNC(I431*H431,2)</f>
        <v>14.05</v>
      </c>
    </row>
    <row r="432" spans="1:10" ht="24" customHeight="1" x14ac:dyDescent="0.2">
      <c r="A432" s="50" t="s">
        <v>395</v>
      </c>
      <c r="B432" s="51">
        <v>88267</v>
      </c>
      <c r="C432" s="50" t="s">
        <v>155</v>
      </c>
      <c r="D432" s="50" t="s">
        <v>1009</v>
      </c>
      <c r="E432" s="259" t="s">
        <v>398</v>
      </c>
      <c r="F432" s="259"/>
      <c r="G432" s="52" t="s">
        <v>399</v>
      </c>
      <c r="H432" s="53">
        <v>0.56489999999999996</v>
      </c>
      <c r="I432" s="54">
        <v>28.29</v>
      </c>
      <c r="J432" s="54">
        <f t="shared" si="40"/>
        <v>15.98</v>
      </c>
    </row>
    <row r="433" spans="1:10" ht="26.1" customHeight="1" x14ac:dyDescent="0.2">
      <c r="A433" s="42" t="s">
        <v>370</v>
      </c>
      <c r="B433" s="43">
        <v>12732</v>
      </c>
      <c r="C433" s="42" t="s">
        <v>155</v>
      </c>
      <c r="D433" s="42" t="s">
        <v>1010</v>
      </c>
      <c r="E433" s="257" t="s">
        <v>373</v>
      </c>
      <c r="F433" s="257"/>
      <c r="G433" s="44" t="s">
        <v>12</v>
      </c>
      <c r="H433" s="45">
        <v>6.4000000000000003E-3</v>
      </c>
      <c r="I433" s="46">
        <v>274.94</v>
      </c>
      <c r="J433" s="46">
        <f t="shared" si="40"/>
        <v>1.75</v>
      </c>
    </row>
    <row r="434" spans="1:10" ht="26.1" customHeight="1" x14ac:dyDescent="0.2">
      <c r="A434" s="42" t="s">
        <v>370</v>
      </c>
      <c r="B434" s="43">
        <v>38383</v>
      </c>
      <c r="C434" s="42" t="s">
        <v>155</v>
      </c>
      <c r="D434" s="42" t="s">
        <v>1011</v>
      </c>
      <c r="E434" s="257" t="s">
        <v>373</v>
      </c>
      <c r="F434" s="257"/>
      <c r="G434" s="44" t="s">
        <v>12</v>
      </c>
      <c r="H434" s="45">
        <v>0.1883</v>
      </c>
      <c r="I434" s="46">
        <v>2.4</v>
      </c>
      <c r="J434" s="46">
        <f t="shared" si="40"/>
        <v>0.45</v>
      </c>
    </row>
    <row r="435" spans="1:10" ht="26.1" customHeight="1" x14ac:dyDescent="0.2">
      <c r="A435" s="42" t="s">
        <v>370</v>
      </c>
      <c r="B435" s="43">
        <v>39897</v>
      </c>
      <c r="C435" s="42" t="s">
        <v>155</v>
      </c>
      <c r="D435" s="42" t="s">
        <v>1012</v>
      </c>
      <c r="E435" s="257" t="s">
        <v>373</v>
      </c>
      <c r="F435" s="257"/>
      <c r="G435" s="44" t="s">
        <v>12</v>
      </c>
      <c r="H435" s="45">
        <v>1.1999999999999999E-3</v>
      </c>
      <c r="I435" s="46">
        <v>50.4</v>
      </c>
      <c r="J435" s="46">
        <f t="shared" si="40"/>
        <v>0.06</v>
      </c>
    </row>
    <row r="436" spans="1:10" ht="24" customHeight="1" x14ac:dyDescent="0.2">
      <c r="A436" s="42" t="s">
        <v>370</v>
      </c>
      <c r="B436" s="43" t="s">
        <v>1053</v>
      </c>
      <c r="C436" s="42" t="s">
        <v>21</v>
      </c>
      <c r="D436" s="42" t="s">
        <v>1048</v>
      </c>
      <c r="E436" s="257" t="s">
        <v>373</v>
      </c>
      <c r="F436" s="257"/>
      <c r="G436" s="44" t="s">
        <v>12</v>
      </c>
      <c r="H436" s="45">
        <v>1</v>
      </c>
      <c r="I436" s="46">
        <v>30.32</v>
      </c>
      <c r="J436" s="46">
        <f t="shared" si="40"/>
        <v>30.32</v>
      </c>
    </row>
    <row r="437" spans="1:10" x14ac:dyDescent="0.2">
      <c r="A437" s="47"/>
      <c r="B437" s="47"/>
      <c r="C437" s="47"/>
      <c r="D437" s="47"/>
      <c r="E437" s="47"/>
      <c r="F437" s="48"/>
      <c r="G437" s="47"/>
      <c r="H437" s="48"/>
      <c r="I437" s="47" t="s">
        <v>316</v>
      </c>
      <c r="J437" s="48">
        <f>TRUNC(SUM(J431:J436),2)</f>
        <v>62.61</v>
      </c>
    </row>
    <row r="438" spans="1:10" x14ac:dyDescent="0.2">
      <c r="A438" s="47"/>
      <c r="B438" s="47"/>
      <c r="C438" s="47"/>
      <c r="D438" s="47"/>
      <c r="E438" s="47"/>
      <c r="F438" s="48"/>
      <c r="G438" s="47"/>
      <c r="H438" s="48"/>
      <c r="I438" s="47"/>
      <c r="J438" s="48"/>
    </row>
    <row r="439" spans="1:10" ht="18" customHeight="1" x14ac:dyDescent="0.2">
      <c r="A439" s="34" t="s">
        <v>1049</v>
      </c>
      <c r="B439" s="35" t="s">
        <v>9</v>
      </c>
      <c r="C439" s="34" t="s">
        <v>10</v>
      </c>
      <c r="D439" s="34" t="s">
        <v>11</v>
      </c>
      <c r="E439" s="260" t="s">
        <v>367</v>
      </c>
      <c r="F439" s="260"/>
      <c r="G439" s="36" t="s">
        <v>12</v>
      </c>
      <c r="H439" s="35" t="s">
        <v>13</v>
      </c>
      <c r="I439" s="35" t="s">
        <v>14</v>
      </c>
      <c r="J439" s="35" t="s">
        <v>16</v>
      </c>
    </row>
    <row r="440" spans="1:10" ht="26.1" customHeight="1" x14ac:dyDescent="0.2">
      <c r="A440" s="37" t="s">
        <v>368</v>
      </c>
      <c r="B440" s="38" t="s">
        <v>848</v>
      </c>
      <c r="C440" s="37" t="s">
        <v>21</v>
      </c>
      <c r="D440" s="37" t="s">
        <v>1050</v>
      </c>
      <c r="E440" s="261" t="s">
        <v>369</v>
      </c>
      <c r="F440" s="261"/>
      <c r="G440" s="39" t="s">
        <v>117</v>
      </c>
      <c r="H440" s="40"/>
      <c r="I440" s="41"/>
      <c r="J440" s="41"/>
    </row>
    <row r="441" spans="1:10" ht="24" customHeight="1" x14ac:dyDescent="0.2">
      <c r="A441" s="50" t="s">
        <v>395</v>
      </c>
      <c r="B441" s="51">
        <v>88285</v>
      </c>
      <c r="C441" s="50" t="s">
        <v>155</v>
      </c>
      <c r="D441" s="50" t="s">
        <v>1008</v>
      </c>
      <c r="E441" s="259" t="s">
        <v>398</v>
      </c>
      <c r="F441" s="259"/>
      <c r="G441" s="52" t="s">
        <v>399</v>
      </c>
      <c r="H441" s="53">
        <v>0.56489999999999996</v>
      </c>
      <c r="I441" s="54">
        <v>24.88</v>
      </c>
      <c r="J441" s="54">
        <f t="shared" ref="J441:J446" si="41">TRUNC(I441*H441,2)</f>
        <v>14.05</v>
      </c>
    </row>
    <row r="442" spans="1:10" ht="24" customHeight="1" x14ac:dyDescent="0.2">
      <c r="A442" s="50" t="s">
        <v>395</v>
      </c>
      <c r="B442" s="51">
        <v>88267</v>
      </c>
      <c r="C442" s="50" t="s">
        <v>155</v>
      </c>
      <c r="D442" s="50" t="s">
        <v>1009</v>
      </c>
      <c r="E442" s="259" t="s">
        <v>398</v>
      </c>
      <c r="F442" s="259"/>
      <c r="G442" s="52" t="s">
        <v>399</v>
      </c>
      <c r="H442" s="53">
        <v>0.56489999999999996</v>
      </c>
      <c r="I442" s="54">
        <v>28.29</v>
      </c>
      <c r="J442" s="54">
        <f t="shared" si="41"/>
        <v>15.98</v>
      </c>
    </row>
    <row r="443" spans="1:10" ht="26.1" customHeight="1" x14ac:dyDescent="0.2">
      <c r="A443" s="42" t="s">
        <v>370</v>
      </c>
      <c r="B443" s="43">
        <v>12732</v>
      </c>
      <c r="C443" s="42" t="s">
        <v>155</v>
      </c>
      <c r="D443" s="42" t="s">
        <v>1010</v>
      </c>
      <c r="E443" s="257" t="s">
        <v>373</v>
      </c>
      <c r="F443" s="257"/>
      <c r="G443" s="44" t="s">
        <v>12</v>
      </c>
      <c r="H443" s="45">
        <v>6.4000000000000003E-3</v>
      </c>
      <c r="I443" s="46">
        <v>274.94</v>
      </c>
      <c r="J443" s="46">
        <f t="shared" si="41"/>
        <v>1.75</v>
      </c>
    </row>
    <row r="444" spans="1:10" ht="26.1" customHeight="1" x14ac:dyDescent="0.2">
      <c r="A444" s="42" t="s">
        <v>370</v>
      </c>
      <c r="B444" s="43">
        <v>38383</v>
      </c>
      <c r="C444" s="42" t="s">
        <v>155</v>
      </c>
      <c r="D444" s="42" t="s">
        <v>1011</v>
      </c>
      <c r="E444" s="257" t="s">
        <v>373</v>
      </c>
      <c r="F444" s="257"/>
      <c r="G444" s="44" t="s">
        <v>12</v>
      </c>
      <c r="H444" s="45">
        <v>0.1883</v>
      </c>
      <c r="I444" s="46">
        <v>2.4</v>
      </c>
      <c r="J444" s="46">
        <f t="shared" si="41"/>
        <v>0.45</v>
      </c>
    </row>
    <row r="445" spans="1:10" ht="26.1" customHeight="1" x14ac:dyDescent="0.2">
      <c r="A445" s="42" t="s">
        <v>370</v>
      </c>
      <c r="B445" s="43">
        <v>39897</v>
      </c>
      <c r="C445" s="42" t="s">
        <v>155</v>
      </c>
      <c r="D445" s="42" t="s">
        <v>1012</v>
      </c>
      <c r="E445" s="257" t="s">
        <v>373</v>
      </c>
      <c r="F445" s="257"/>
      <c r="G445" s="44" t="s">
        <v>12</v>
      </c>
      <c r="H445" s="45">
        <v>1.1999999999999999E-3</v>
      </c>
      <c r="I445" s="46">
        <v>50.4</v>
      </c>
      <c r="J445" s="46">
        <f t="shared" si="41"/>
        <v>0.06</v>
      </c>
    </row>
    <row r="446" spans="1:10" ht="24" customHeight="1" x14ac:dyDescent="0.2">
      <c r="A446" s="42" t="s">
        <v>370</v>
      </c>
      <c r="B446" s="43" t="s">
        <v>1052</v>
      </c>
      <c r="C446" s="42" t="s">
        <v>21</v>
      </c>
      <c r="D446" s="42" t="s">
        <v>1051</v>
      </c>
      <c r="E446" s="257" t="s">
        <v>373</v>
      </c>
      <c r="F446" s="257"/>
      <c r="G446" s="44" t="s">
        <v>12</v>
      </c>
      <c r="H446" s="45">
        <v>1</v>
      </c>
      <c r="I446" s="46">
        <v>10.25</v>
      </c>
      <c r="J446" s="46">
        <f t="shared" si="41"/>
        <v>10.25</v>
      </c>
    </row>
    <row r="447" spans="1:10" x14ac:dyDescent="0.2">
      <c r="A447" s="47"/>
      <c r="B447" s="47"/>
      <c r="C447" s="47"/>
      <c r="D447" s="47"/>
      <c r="E447" s="47"/>
      <c r="F447" s="48"/>
      <c r="G447" s="47"/>
      <c r="H447" s="48"/>
      <c r="I447" s="47" t="s">
        <v>316</v>
      </c>
      <c r="J447" s="48">
        <f>TRUNC(SUM(J441:J446),2)</f>
        <v>42.54</v>
      </c>
    </row>
    <row r="448" spans="1:10" x14ac:dyDescent="0.2">
      <c r="A448" s="47"/>
      <c r="B448" s="47"/>
      <c r="C448" s="47"/>
      <c r="D448" s="47"/>
      <c r="E448" s="47"/>
      <c r="F448" s="48"/>
      <c r="G448" s="47"/>
      <c r="H448" s="48"/>
      <c r="I448" s="47"/>
      <c r="J448" s="48"/>
    </row>
    <row r="449" spans="1:10" ht="18" customHeight="1" x14ac:dyDescent="0.2">
      <c r="A449" s="34" t="s">
        <v>1054</v>
      </c>
      <c r="B449" s="35" t="s">
        <v>9</v>
      </c>
      <c r="C449" s="34" t="s">
        <v>10</v>
      </c>
      <c r="D449" s="34" t="s">
        <v>11</v>
      </c>
      <c r="E449" s="260" t="s">
        <v>367</v>
      </c>
      <c r="F449" s="260"/>
      <c r="G449" s="36" t="s">
        <v>12</v>
      </c>
      <c r="H449" s="35" t="s">
        <v>13</v>
      </c>
      <c r="I449" s="35" t="s">
        <v>14</v>
      </c>
      <c r="J449" s="35" t="s">
        <v>16</v>
      </c>
    </row>
    <row r="450" spans="1:10" ht="26.1" customHeight="1" x14ac:dyDescent="0.2">
      <c r="A450" s="37" t="s">
        <v>368</v>
      </c>
      <c r="B450" s="38" t="s">
        <v>849</v>
      </c>
      <c r="C450" s="37" t="s">
        <v>21</v>
      </c>
      <c r="D450" s="37" t="s">
        <v>1055</v>
      </c>
      <c r="E450" s="261" t="s">
        <v>369</v>
      </c>
      <c r="F450" s="261"/>
      <c r="G450" s="39" t="s">
        <v>117</v>
      </c>
      <c r="H450" s="40"/>
      <c r="I450" s="41"/>
      <c r="J450" s="41"/>
    </row>
    <row r="451" spans="1:10" ht="24" customHeight="1" x14ac:dyDescent="0.2">
      <c r="A451" s="50" t="s">
        <v>395</v>
      </c>
      <c r="B451" s="51">
        <v>88285</v>
      </c>
      <c r="C451" s="50" t="s">
        <v>155</v>
      </c>
      <c r="D451" s="50" t="s">
        <v>1008</v>
      </c>
      <c r="E451" s="259" t="s">
        <v>398</v>
      </c>
      <c r="F451" s="259"/>
      <c r="G451" s="52" t="s">
        <v>399</v>
      </c>
      <c r="H451" s="53">
        <v>0.56489999999999996</v>
      </c>
      <c r="I451" s="54">
        <v>24.88</v>
      </c>
      <c r="J451" s="54">
        <f t="shared" ref="J451:J456" si="42">TRUNC(I451*H451,2)</f>
        <v>14.05</v>
      </c>
    </row>
    <row r="452" spans="1:10" ht="24" customHeight="1" x14ac:dyDescent="0.2">
      <c r="A452" s="50" t="s">
        <v>395</v>
      </c>
      <c r="B452" s="51">
        <v>88267</v>
      </c>
      <c r="C452" s="50" t="s">
        <v>155</v>
      </c>
      <c r="D452" s="50" t="s">
        <v>1009</v>
      </c>
      <c r="E452" s="259" t="s">
        <v>398</v>
      </c>
      <c r="F452" s="259"/>
      <c r="G452" s="52" t="s">
        <v>399</v>
      </c>
      <c r="H452" s="53">
        <v>0.56489999999999996</v>
      </c>
      <c r="I452" s="54">
        <v>28.29</v>
      </c>
      <c r="J452" s="54">
        <f t="shared" si="42"/>
        <v>15.98</v>
      </c>
    </row>
    <row r="453" spans="1:10" ht="26.1" customHeight="1" x14ac:dyDescent="0.2">
      <c r="A453" s="42" t="s">
        <v>370</v>
      </c>
      <c r="B453" s="43">
        <v>12732</v>
      </c>
      <c r="C453" s="42" t="s">
        <v>155</v>
      </c>
      <c r="D453" s="42" t="s">
        <v>1010</v>
      </c>
      <c r="E453" s="257" t="s">
        <v>373</v>
      </c>
      <c r="F453" s="257"/>
      <c r="G453" s="44" t="s">
        <v>12</v>
      </c>
      <c r="H453" s="45">
        <v>6.4000000000000003E-3</v>
      </c>
      <c r="I453" s="46">
        <v>274.94</v>
      </c>
      <c r="J453" s="46">
        <f t="shared" si="42"/>
        <v>1.75</v>
      </c>
    </row>
    <row r="454" spans="1:10" ht="26.1" customHeight="1" x14ac:dyDescent="0.2">
      <c r="A454" s="42" t="s">
        <v>370</v>
      </c>
      <c r="B454" s="43">
        <v>38383</v>
      </c>
      <c r="C454" s="42" t="s">
        <v>155</v>
      </c>
      <c r="D454" s="42" t="s">
        <v>1011</v>
      </c>
      <c r="E454" s="257" t="s">
        <v>373</v>
      </c>
      <c r="F454" s="257"/>
      <c r="G454" s="44" t="s">
        <v>12</v>
      </c>
      <c r="H454" s="45">
        <v>0.1883</v>
      </c>
      <c r="I454" s="46">
        <v>2.4</v>
      </c>
      <c r="J454" s="46">
        <f t="shared" si="42"/>
        <v>0.45</v>
      </c>
    </row>
    <row r="455" spans="1:10" ht="26.1" customHeight="1" x14ac:dyDescent="0.2">
      <c r="A455" s="42" t="s">
        <v>370</v>
      </c>
      <c r="B455" s="43">
        <v>39897</v>
      </c>
      <c r="C455" s="42" t="s">
        <v>155</v>
      </c>
      <c r="D455" s="42" t="s">
        <v>1012</v>
      </c>
      <c r="E455" s="257" t="s">
        <v>373</v>
      </c>
      <c r="F455" s="257"/>
      <c r="G455" s="44" t="s">
        <v>12</v>
      </c>
      <c r="H455" s="45">
        <v>1.1999999999999999E-3</v>
      </c>
      <c r="I455" s="46">
        <v>50.4</v>
      </c>
      <c r="J455" s="46">
        <f t="shared" si="42"/>
        <v>0.06</v>
      </c>
    </row>
    <row r="456" spans="1:10" ht="24" customHeight="1" x14ac:dyDescent="0.2">
      <c r="A456" s="42" t="s">
        <v>370</v>
      </c>
      <c r="B456" s="43" t="s">
        <v>1057</v>
      </c>
      <c r="C456" s="42" t="s">
        <v>21</v>
      </c>
      <c r="D456" s="42" t="s">
        <v>1056</v>
      </c>
      <c r="E456" s="257" t="s">
        <v>373</v>
      </c>
      <c r="F456" s="257"/>
      <c r="G456" s="44" t="s">
        <v>12</v>
      </c>
      <c r="H456" s="45">
        <v>1</v>
      </c>
      <c r="I456" s="46">
        <v>6.66</v>
      </c>
      <c r="J456" s="46">
        <f t="shared" si="42"/>
        <v>6.66</v>
      </c>
    </row>
    <row r="457" spans="1:10" x14ac:dyDescent="0.2">
      <c r="A457" s="47"/>
      <c r="B457" s="47"/>
      <c r="C457" s="47"/>
      <c r="D457" s="47"/>
      <c r="E457" s="47"/>
      <c r="F457" s="48"/>
      <c r="G457" s="47"/>
      <c r="H457" s="48"/>
      <c r="I457" s="47" t="s">
        <v>316</v>
      </c>
      <c r="J457" s="48">
        <f>TRUNC(SUM(J451:J456),2)</f>
        <v>38.950000000000003</v>
      </c>
    </row>
    <row r="458" spans="1:10" x14ac:dyDescent="0.2">
      <c r="A458" s="47"/>
      <c r="B458" s="47"/>
      <c r="C458" s="47"/>
      <c r="D458" s="47"/>
      <c r="E458" s="47"/>
      <c r="F458" s="48"/>
      <c r="G458" s="47"/>
      <c r="H458" s="48"/>
      <c r="I458" s="47"/>
      <c r="J458" s="48"/>
    </row>
    <row r="459" spans="1:10" ht="18" customHeight="1" x14ac:dyDescent="0.2">
      <c r="A459" s="34" t="s">
        <v>1058</v>
      </c>
      <c r="B459" s="35" t="s">
        <v>9</v>
      </c>
      <c r="C459" s="34" t="s">
        <v>10</v>
      </c>
      <c r="D459" s="34" t="s">
        <v>11</v>
      </c>
      <c r="E459" s="260" t="s">
        <v>367</v>
      </c>
      <c r="F459" s="260"/>
      <c r="G459" s="36" t="s">
        <v>12</v>
      </c>
      <c r="H459" s="35" t="s">
        <v>13</v>
      </c>
      <c r="I459" s="35" t="s">
        <v>14</v>
      </c>
      <c r="J459" s="35" t="s">
        <v>16</v>
      </c>
    </row>
    <row r="460" spans="1:10" ht="26.1" customHeight="1" x14ac:dyDescent="0.2">
      <c r="A460" s="37" t="s">
        <v>368</v>
      </c>
      <c r="B460" s="38" t="s">
        <v>851</v>
      </c>
      <c r="C460" s="37" t="s">
        <v>21</v>
      </c>
      <c r="D460" s="37" t="s">
        <v>1059</v>
      </c>
      <c r="E460" s="261" t="s">
        <v>369</v>
      </c>
      <c r="F460" s="261"/>
      <c r="G460" s="39" t="s">
        <v>117</v>
      </c>
      <c r="H460" s="40"/>
      <c r="I460" s="41"/>
      <c r="J460" s="41"/>
    </row>
    <row r="461" spans="1:10" ht="24" customHeight="1" x14ac:dyDescent="0.2">
      <c r="A461" s="50" t="s">
        <v>395</v>
      </c>
      <c r="B461" s="51" t="s">
        <v>400</v>
      </c>
      <c r="C461" s="50" t="s">
        <v>155</v>
      </c>
      <c r="D461" s="50" t="s">
        <v>401</v>
      </c>
      <c r="E461" s="259" t="s">
        <v>398</v>
      </c>
      <c r="F461" s="259"/>
      <c r="G461" s="52" t="s">
        <v>399</v>
      </c>
      <c r="H461" s="53">
        <v>0.25</v>
      </c>
      <c r="I461" s="54">
        <v>30.92</v>
      </c>
      <c r="J461" s="54">
        <f t="shared" ref="J461:J463" si="43">TRUNC(I461*H461,2)</f>
        <v>7.73</v>
      </c>
    </row>
    <row r="462" spans="1:10" ht="24" customHeight="1" x14ac:dyDescent="0.2">
      <c r="A462" s="50" t="s">
        <v>395</v>
      </c>
      <c r="B462" s="51">
        <v>88243</v>
      </c>
      <c r="C462" s="50" t="s">
        <v>155</v>
      </c>
      <c r="D462" s="50" t="s">
        <v>472</v>
      </c>
      <c r="E462" s="259" t="s">
        <v>398</v>
      </c>
      <c r="F462" s="259"/>
      <c r="G462" s="52" t="s">
        <v>399</v>
      </c>
      <c r="H462" s="53">
        <v>0.25</v>
      </c>
      <c r="I462" s="54">
        <v>23.75</v>
      </c>
      <c r="J462" s="54">
        <f t="shared" si="43"/>
        <v>5.93</v>
      </c>
    </row>
    <row r="463" spans="1:10" ht="26.1" customHeight="1" x14ac:dyDescent="0.2">
      <c r="A463" s="42" t="s">
        <v>370</v>
      </c>
      <c r="B463" s="43" t="s">
        <v>979</v>
      </c>
      <c r="C463" s="42" t="s">
        <v>21</v>
      </c>
      <c r="D463" s="42" t="s">
        <v>1060</v>
      </c>
      <c r="E463" s="257" t="s">
        <v>373</v>
      </c>
      <c r="F463" s="257"/>
      <c r="G463" s="44" t="s">
        <v>853</v>
      </c>
      <c r="H463" s="45">
        <v>1.05</v>
      </c>
      <c r="I463" s="46">
        <v>44.02</v>
      </c>
      <c r="J463" s="46">
        <f t="shared" si="43"/>
        <v>46.22</v>
      </c>
    </row>
    <row r="464" spans="1:10" x14ac:dyDescent="0.2">
      <c r="A464" s="47"/>
      <c r="B464" s="47"/>
      <c r="C464" s="47"/>
      <c r="D464" s="47"/>
      <c r="E464" s="47"/>
      <c r="F464" s="48"/>
      <c r="G464" s="47"/>
      <c r="H464" s="48"/>
      <c r="I464" s="47" t="s">
        <v>316</v>
      </c>
      <c r="J464" s="48">
        <f>TRUNC(SUM(J461:J463),2)</f>
        <v>59.88</v>
      </c>
    </row>
    <row r="465" spans="1:10" x14ac:dyDescent="0.2">
      <c r="A465" s="47"/>
      <c r="B465" s="47"/>
      <c r="C465" s="47"/>
      <c r="D465" s="47"/>
      <c r="E465" s="47"/>
      <c r="F465" s="48"/>
      <c r="G465" s="47"/>
      <c r="H465" s="48"/>
      <c r="I465" s="47"/>
      <c r="J465" s="48"/>
    </row>
    <row r="466" spans="1:10" ht="18" customHeight="1" x14ac:dyDescent="0.2">
      <c r="A466" s="34" t="s">
        <v>121</v>
      </c>
      <c r="B466" s="35" t="s">
        <v>9</v>
      </c>
      <c r="C466" s="34" t="s">
        <v>10</v>
      </c>
      <c r="D466" s="34" t="s">
        <v>11</v>
      </c>
      <c r="E466" s="260" t="s">
        <v>367</v>
      </c>
      <c r="F466" s="260"/>
      <c r="G466" s="36" t="s">
        <v>12</v>
      </c>
      <c r="H466" s="35" t="s">
        <v>13</v>
      </c>
      <c r="I466" s="35" t="s">
        <v>14</v>
      </c>
      <c r="J466" s="35" t="s">
        <v>16</v>
      </c>
    </row>
    <row r="467" spans="1:10" ht="26.1" customHeight="1" x14ac:dyDescent="0.2">
      <c r="A467" s="37" t="s">
        <v>368</v>
      </c>
      <c r="B467" s="38" t="s">
        <v>122</v>
      </c>
      <c r="C467" s="37" t="s">
        <v>21</v>
      </c>
      <c r="D467" s="37" t="s">
        <v>123</v>
      </c>
      <c r="E467" s="261" t="s">
        <v>455</v>
      </c>
      <c r="F467" s="261"/>
      <c r="G467" s="39" t="s">
        <v>124</v>
      </c>
      <c r="H467" s="40"/>
      <c r="I467" s="41"/>
      <c r="J467" s="41"/>
    </row>
    <row r="468" spans="1:10" ht="39" customHeight="1" x14ac:dyDescent="0.2">
      <c r="A468" s="42" t="s">
        <v>370</v>
      </c>
      <c r="B468" s="43" t="s">
        <v>456</v>
      </c>
      <c r="C468" s="42" t="s">
        <v>21</v>
      </c>
      <c r="D468" s="42" t="s">
        <v>457</v>
      </c>
      <c r="E468" s="257" t="s">
        <v>458</v>
      </c>
      <c r="F468" s="257"/>
      <c r="G468" s="44" t="s">
        <v>459</v>
      </c>
      <c r="H468" s="45">
        <v>1</v>
      </c>
      <c r="I468" s="46">
        <v>14750</v>
      </c>
      <c r="J468" s="46">
        <f t="shared" ref="J468:J470" si="44">TRUNC(I468*H468,2)</f>
        <v>14750</v>
      </c>
    </row>
    <row r="469" spans="1:10" ht="39" customHeight="1" x14ac:dyDescent="0.2">
      <c r="A469" s="42" t="s">
        <v>370</v>
      </c>
      <c r="B469" s="43" t="s">
        <v>460</v>
      </c>
      <c r="C469" s="42" t="s">
        <v>21</v>
      </c>
      <c r="D469" s="42" t="s">
        <v>461</v>
      </c>
      <c r="E469" s="257" t="s">
        <v>458</v>
      </c>
      <c r="F469" s="257"/>
      <c r="G469" s="44" t="s">
        <v>459</v>
      </c>
      <c r="H469" s="45">
        <v>2</v>
      </c>
      <c r="I469" s="46">
        <v>5150</v>
      </c>
      <c r="J469" s="46">
        <f t="shared" si="44"/>
        <v>10300</v>
      </c>
    </row>
    <row r="470" spans="1:10" ht="39" customHeight="1" x14ac:dyDescent="0.2">
      <c r="A470" s="42" t="s">
        <v>370</v>
      </c>
      <c r="B470" s="43" t="s">
        <v>462</v>
      </c>
      <c r="C470" s="42" t="s">
        <v>21</v>
      </c>
      <c r="D470" s="42" t="s">
        <v>463</v>
      </c>
      <c r="E470" s="257" t="s">
        <v>458</v>
      </c>
      <c r="F470" s="257"/>
      <c r="G470" s="44" t="s">
        <v>459</v>
      </c>
      <c r="H470" s="45">
        <v>3</v>
      </c>
      <c r="I470" s="46">
        <v>3700</v>
      </c>
      <c r="J470" s="46">
        <f t="shared" si="44"/>
        <v>11100</v>
      </c>
    </row>
    <row r="471" spans="1:10" x14ac:dyDescent="0.2">
      <c r="A471" s="47"/>
      <c r="B471" s="47"/>
      <c r="C471" s="47"/>
      <c r="D471" s="47"/>
      <c r="E471" s="47"/>
      <c r="F471" s="48"/>
      <c r="G471" s="47"/>
      <c r="H471" s="48"/>
      <c r="I471" s="47" t="s">
        <v>316</v>
      </c>
      <c r="J471" s="48">
        <f>TRUNC(SUM(J468:J470),2)</f>
        <v>36150</v>
      </c>
    </row>
    <row r="472" spans="1:10" ht="15" thickBot="1" x14ac:dyDescent="0.25">
      <c r="A472" s="47"/>
      <c r="B472" s="47"/>
      <c r="C472" s="47"/>
      <c r="D472" s="47"/>
      <c r="E472" s="47"/>
      <c r="F472" s="48"/>
      <c r="G472" s="47"/>
      <c r="H472" s="258"/>
      <c r="I472" s="258"/>
      <c r="J472" s="48"/>
    </row>
    <row r="473" spans="1:10" ht="0.95" customHeight="1" thickTop="1" x14ac:dyDescent="0.2">
      <c r="A473" s="49"/>
      <c r="B473" s="49"/>
      <c r="C473" s="49"/>
      <c r="D473" s="49"/>
      <c r="E473" s="49"/>
      <c r="F473" s="49"/>
      <c r="G473" s="49"/>
      <c r="H473" s="49"/>
      <c r="I473" s="49"/>
      <c r="J473" s="49"/>
    </row>
    <row r="474" spans="1:10" ht="18" customHeight="1" x14ac:dyDescent="0.2">
      <c r="A474" s="34" t="s">
        <v>125</v>
      </c>
      <c r="B474" s="35" t="s">
        <v>9</v>
      </c>
      <c r="C474" s="34" t="s">
        <v>10</v>
      </c>
      <c r="D474" s="34" t="s">
        <v>11</v>
      </c>
      <c r="E474" s="260" t="s">
        <v>367</v>
      </c>
      <c r="F474" s="260"/>
      <c r="G474" s="36" t="s">
        <v>12</v>
      </c>
      <c r="H474" s="35" t="s">
        <v>13</v>
      </c>
      <c r="I474" s="35" t="s">
        <v>14</v>
      </c>
      <c r="J474" s="35" t="s">
        <v>16</v>
      </c>
    </row>
    <row r="475" spans="1:10" ht="26.1" customHeight="1" x14ac:dyDescent="0.2">
      <c r="A475" s="37" t="s">
        <v>368</v>
      </c>
      <c r="B475" s="38" t="s">
        <v>126</v>
      </c>
      <c r="C475" s="37" t="s">
        <v>21</v>
      </c>
      <c r="D475" s="37" t="s">
        <v>127</v>
      </c>
      <c r="E475" s="261" t="s">
        <v>455</v>
      </c>
      <c r="F475" s="261"/>
      <c r="G475" s="39" t="s">
        <v>128</v>
      </c>
      <c r="H475" s="40"/>
      <c r="I475" s="41"/>
      <c r="J475" s="41"/>
    </row>
    <row r="476" spans="1:10" ht="26.1" customHeight="1" x14ac:dyDescent="0.2">
      <c r="A476" s="50" t="s">
        <v>395</v>
      </c>
      <c r="B476" s="51" t="s">
        <v>464</v>
      </c>
      <c r="C476" s="50" t="s">
        <v>155</v>
      </c>
      <c r="D476" s="50" t="s">
        <v>465</v>
      </c>
      <c r="E476" s="259" t="s">
        <v>398</v>
      </c>
      <c r="F476" s="259"/>
      <c r="G476" s="52" t="s">
        <v>399</v>
      </c>
      <c r="H476" s="53">
        <v>1</v>
      </c>
      <c r="I476" s="54">
        <v>32.22</v>
      </c>
      <c r="J476" s="54">
        <f t="shared" ref="J476:J478" si="45">TRUNC(I476*H476,2)</f>
        <v>32.22</v>
      </c>
    </row>
    <row r="477" spans="1:10" ht="24" customHeight="1" x14ac:dyDescent="0.2">
      <c r="A477" s="42" t="s">
        <v>370</v>
      </c>
      <c r="B477" s="43" t="s">
        <v>466</v>
      </c>
      <c r="C477" s="42" t="s">
        <v>21</v>
      </c>
      <c r="D477" s="42" t="s">
        <v>467</v>
      </c>
      <c r="E477" s="257" t="s">
        <v>458</v>
      </c>
      <c r="F477" s="257"/>
      <c r="G477" s="44" t="s">
        <v>468</v>
      </c>
      <c r="H477" s="45">
        <v>2</v>
      </c>
      <c r="I477" s="46">
        <v>20</v>
      </c>
      <c r="J477" s="46">
        <f t="shared" si="45"/>
        <v>40</v>
      </c>
    </row>
    <row r="478" spans="1:10" ht="24" customHeight="1" x14ac:dyDescent="0.2">
      <c r="A478" s="42" t="s">
        <v>370</v>
      </c>
      <c r="B478" s="43" t="s">
        <v>469</v>
      </c>
      <c r="C478" s="42" t="s">
        <v>21</v>
      </c>
      <c r="D478" s="42" t="s">
        <v>470</v>
      </c>
      <c r="E478" s="257" t="s">
        <v>458</v>
      </c>
      <c r="F478" s="257"/>
      <c r="G478" s="44" t="s">
        <v>468</v>
      </c>
      <c r="H478" s="45">
        <v>2</v>
      </c>
      <c r="I478" s="46">
        <v>28</v>
      </c>
      <c r="J478" s="46">
        <f t="shared" si="45"/>
        <v>56</v>
      </c>
    </row>
    <row r="479" spans="1:10" x14ac:dyDescent="0.2">
      <c r="A479" s="47"/>
      <c r="B479" s="47"/>
      <c r="C479" s="47"/>
      <c r="D479" s="47"/>
      <c r="E479" s="47"/>
      <c r="F479" s="48"/>
      <c r="G479" s="47"/>
      <c r="H479" s="48"/>
      <c r="I479" s="47" t="s">
        <v>316</v>
      </c>
      <c r="J479" s="48">
        <f>TRUNC(SUM(J476:J478),2)</f>
        <v>128.22</v>
      </c>
    </row>
    <row r="480" spans="1:10" ht="15" thickBot="1" x14ac:dyDescent="0.25">
      <c r="A480" s="47"/>
      <c r="B480" s="47"/>
      <c r="C480" s="47"/>
      <c r="D480" s="47"/>
      <c r="E480" s="47"/>
      <c r="F480" s="48"/>
      <c r="G480" s="47"/>
      <c r="H480" s="258"/>
      <c r="I480" s="258"/>
      <c r="J480" s="48"/>
    </row>
    <row r="481" spans="1:10" ht="0.95" customHeight="1" thickTop="1" x14ac:dyDescent="0.2">
      <c r="A481" s="49"/>
      <c r="B481" s="49"/>
      <c r="C481" s="49"/>
      <c r="D481" s="49"/>
      <c r="E481" s="49"/>
      <c r="F481" s="49"/>
      <c r="G481" s="49"/>
      <c r="H481" s="49"/>
      <c r="I481" s="49"/>
      <c r="J481" s="49"/>
    </row>
    <row r="482" spans="1:10" ht="18" customHeight="1" x14ac:dyDescent="0.2">
      <c r="A482" s="34" t="s">
        <v>129</v>
      </c>
      <c r="B482" s="35" t="s">
        <v>9</v>
      </c>
      <c r="C482" s="34" t="s">
        <v>10</v>
      </c>
      <c r="D482" s="34" t="s">
        <v>11</v>
      </c>
      <c r="E482" s="260" t="s">
        <v>367</v>
      </c>
      <c r="F482" s="260"/>
      <c r="G482" s="36" t="s">
        <v>12</v>
      </c>
      <c r="H482" s="35" t="s">
        <v>13</v>
      </c>
      <c r="I482" s="35" t="s">
        <v>14</v>
      </c>
      <c r="J482" s="35" t="s">
        <v>16</v>
      </c>
    </row>
    <row r="483" spans="1:10" ht="39" customHeight="1" x14ac:dyDescent="0.2">
      <c r="A483" s="37" t="s">
        <v>368</v>
      </c>
      <c r="B483" s="38" t="s">
        <v>130</v>
      </c>
      <c r="C483" s="37" t="s">
        <v>21</v>
      </c>
      <c r="D483" s="37" t="s">
        <v>131</v>
      </c>
      <c r="E483" s="261" t="s">
        <v>398</v>
      </c>
      <c r="F483" s="261"/>
      <c r="G483" s="39" t="s">
        <v>132</v>
      </c>
      <c r="H483" s="40"/>
      <c r="I483" s="41"/>
      <c r="J483" s="41"/>
    </row>
    <row r="484" spans="1:10" ht="26.1" customHeight="1" x14ac:dyDescent="0.2">
      <c r="A484" s="50" t="s">
        <v>395</v>
      </c>
      <c r="B484" s="51" t="s">
        <v>464</v>
      </c>
      <c r="C484" s="50" t="s">
        <v>155</v>
      </c>
      <c r="D484" s="50" t="s">
        <v>465</v>
      </c>
      <c r="E484" s="259" t="s">
        <v>398</v>
      </c>
      <c r="F484" s="259"/>
      <c r="G484" s="52" t="s">
        <v>399</v>
      </c>
      <c r="H484" s="53">
        <v>2</v>
      </c>
      <c r="I484" s="54">
        <v>32.22</v>
      </c>
      <c r="J484" s="54">
        <f t="shared" ref="J484:J489" si="46">TRUNC(I484*H484,2)</f>
        <v>64.44</v>
      </c>
    </row>
    <row r="485" spans="1:10" ht="26.1" customHeight="1" x14ac:dyDescent="0.2">
      <c r="A485" s="50" t="s">
        <v>395</v>
      </c>
      <c r="B485" s="51" t="s">
        <v>471</v>
      </c>
      <c r="C485" s="50" t="s">
        <v>155</v>
      </c>
      <c r="D485" s="50" t="s">
        <v>472</v>
      </c>
      <c r="E485" s="259" t="s">
        <v>398</v>
      </c>
      <c r="F485" s="259"/>
      <c r="G485" s="52" t="s">
        <v>399</v>
      </c>
      <c r="H485" s="53">
        <v>2</v>
      </c>
      <c r="I485" s="54">
        <v>23.75</v>
      </c>
      <c r="J485" s="54">
        <f t="shared" si="46"/>
        <v>47.5</v>
      </c>
    </row>
    <row r="486" spans="1:10" ht="24" customHeight="1" x14ac:dyDescent="0.2">
      <c r="A486" s="42" t="s">
        <v>370</v>
      </c>
      <c r="B486" s="43" t="s">
        <v>473</v>
      </c>
      <c r="C486" s="42" t="s">
        <v>150</v>
      </c>
      <c r="D486" s="42" t="s">
        <v>407</v>
      </c>
      <c r="E486" s="257" t="s">
        <v>373</v>
      </c>
      <c r="F486" s="257"/>
      <c r="G486" s="44" t="s">
        <v>152</v>
      </c>
      <c r="H486" s="45">
        <v>8</v>
      </c>
      <c r="I486" s="46">
        <v>0.28999999999999998</v>
      </c>
      <c r="J486" s="46">
        <f t="shared" si="46"/>
        <v>2.3199999999999998</v>
      </c>
    </row>
    <row r="487" spans="1:10" ht="24" customHeight="1" x14ac:dyDescent="0.2">
      <c r="A487" s="42" t="s">
        <v>370</v>
      </c>
      <c r="B487" s="43" t="s">
        <v>404</v>
      </c>
      <c r="C487" s="42" t="s">
        <v>150</v>
      </c>
      <c r="D487" s="42" t="s">
        <v>405</v>
      </c>
      <c r="E487" s="257" t="s">
        <v>373</v>
      </c>
      <c r="F487" s="257"/>
      <c r="G487" s="44" t="s">
        <v>152</v>
      </c>
      <c r="H487" s="45">
        <v>8</v>
      </c>
      <c r="I487" s="46">
        <v>0.67</v>
      </c>
      <c r="J487" s="46">
        <f t="shared" si="46"/>
        <v>5.36</v>
      </c>
    </row>
    <row r="488" spans="1:10" ht="24" customHeight="1" x14ac:dyDescent="0.2">
      <c r="A488" s="42" t="s">
        <v>370</v>
      </c>
      <c r="B488" s="43" t="s">
        <v>474</v>
      </c>
      <c r="C488" s="42" t="s">
        <v>150</v>
      </c>
      <c r="D488" s="42" t="s">
        <v>475</v>
      </c>
      <c r="E488" s="257" t="s">
        <v>373</v>
      </c>
      <c r="F488" s="257"/>
      <c r="G488" s="44" t="s">
        <v>152</v>
      </c>
      <c r="H488" s="45">
        <v>2</v>
      </c>
      <c r="I488" s="46">
        <v>12.94</v>
      </c>
      <c r="J488" s="46">
        <f t="shared" si="46"/>
        <v>25.88</v>
      </c>
    </row>
    <row r="489" spans="1:10" ht="26.1" customHeight="1" x14ac:dyDescent="0.2">
      <c r="A489" s="42" t="s">
        <v>370</v>
      </c>
      <c r="B489" s="43" t="s">
        <v>476</v>
      </c>
      <c r="C489" s="42" t="s">
        <v>150</v>
      </c>
      <c r="D489" s="42" t="s">
        <v>477</v>
      </c>
      <c r="E489" s="257" t="s">
        <v>373</v>
      </c>
      <c r="F489" s="257"/>
      <c r="G489" s="44" t="s">
        <v>152</v>
      </c>
      <c r="H489" s="45">
        <v>4</v>
      </c>
      <c r="I489" s="46">
        <v>3.61</v>
      </c>
      <c r="J489" s="46">
        <f t="shared" si="46"/>
        <v>14.44</v>
      </c>
    </row>
    <row r="490" spans="1:10" x14ac:dyDescent="0.2">
      <c r="A490" s="47"/>
      <c r="B490" s="47"/>
      <c r="C490" s="47"/>
      <c r="D490" s="47"/>
      <c r="E490" s="47"/>
      <c r="F490" s="48"/>
      <c r="G490" s="47"/>
      <c r="H490" s="48"/>
      <c r="I490" s="47" t="s">
        <v>316</v>
      </c>
      <c r="J490" s="48">
        <f>TRUNC(SUM(J484:J489),2)</f>
        <v>159.94</v>
      </c>
    </row>
    <row r="491" spans="1:10" ht="15" thickBot="1" x14ac:dyDescent="0.25">
      <c r="A491" s="47"/>
      <c r="B491" s="47"/>
      <c r="C491" s="47"/>
      <c r="D491" s="47"/>
      <c r="E491" s="47"/>
      <c r="F491" s="48"/>
      <c r="G491" s="47"/>
      <c r="H491" s="258"/>
      <c r="I491" s="258"/>
      <c r="J491" s="48"/>
    </row>
    <row r="492" spans="1:10" ht="0.95" customHeight="1" thickTop="1" x14ac:dyDescent="0.2">
      <c r="A492" s="49"/>
      <c r="B492" s="49"/>
      <c r="C492" s="49"/>
      <c r="D492" s="49"/>
      <c r="E492" s="49"/>
      <c r="F492" s="49"/>
      <c r="G492" s="49"/>
      <c r="H492" s="49"/>
      <c r="I492" s="49"/>
      <c r="J492" s="49"/>
    </row>
    <row r="493" spans="1:10" ht="15" thickBot="1" x14ac:dyDescent="0.25">
      <c r="A493" s="47"/>
      <c r="B493" s="47"/>
      <c r="C493" s="47"/>
      <c r="D493" s="47"/>
      <c r="E493" s="47"/>
      <c r="F493" s="48"/>
      <c r="G493" s="47"/>
      <c r="H493" s="258"/>
      <c r="I493" s="258"/>
      <c r="J493" s="48"/>
    </row>
    <row r="494" spans="1:10" ht="0.95" customHeight="1" thickTop="1" x14ac:dyDescent="0.2">
      <c r="A494" s="49"/>
      <c r="B494" s="49"/>
      <c r="C494" s="49"/>
      <c r="D494" s="49"/>
      <c r="E494" s="49"/>
      <c r="F494" s="49"/>
      <c r="G494" s="49"/>
      <c r="H494" s="49"/>
      <c r="I494" s="49"/>
      <c r="J494" s="49"/>
    </row>
    <row r="495" spans="1:10" ht="18" customHeight="1" x14ac:dyDescent="0.2">
      <c r="A495" s="34" t="s">
        <v>139</v>
      </c>
      <c r="B495" s="35" t="s">
        <v>9</v>
      </c>
      <c r="C495" s="34" t="s">
        <v>10</v>
      </c>
      <c r="D495" s="34" t="s">
        <v>11</v>
      </c>
      <c r="E495" s="260" t="s">
        <v>367</v>
      </c>
      <c r="F495" s="260"/>
      <c r="G495" s="36" t="s">
        <v>12</v>
      </c>
      <c r="H495" s="35" t="s">
        <v>13</v>
      </c>
      <c r="I495" s="35" t="s">
        <v>14</v>
      </c>
      <c r="J495" s="35" t="s">
        <v>16</v>
      </c>
    </row>
    <row r="496" spans="1:10" ht="24" customHeight="1" x14ac:dyDescent="0.2">
      <c r="A496" s="37" t="s">
        <v>368</v>
      </c>
      <c r="B496" s="38" t="s">
        <v>140</v>
      </c>
      <c r="C496" s="37" t="s">
        <v>21</v>
      </c>
      <c r="D496" s="37" t="s">
        <v>141</v>
      </c>
      <c r="E496" s="261" t="s">
        <v>442</v>
      </c>
      <c r="F496" s="261"/>
      <c r="G496" s="39" t="s">
        <v>114</v>
      </c>
      <c r="H496" s="40"/>
      <c r="I496" s="41"/>
      <c r="J496" s="41"/>
    </row>
    <row r="497" spans="1:10" ht="24" customHeight="1" x14ac:dyDescent="0.2">
      <c r="A497" s="50" t="s">
        <v>395</v>
      </c>
      <c r="B497" s="51" t="s">
        <v>443</v>
      </c>
      <c r="C497" s="50" t="s">
        <v>155</v>
      </c>
      <c r="D497" s="50" t="s">
        <v>444</v>
      </c>
      <c r="E497" s="259" t="s">
        <v>398</v>
      </c>
      <c r="F497" s="259"/>
      <c r="G497" s="52" t="s">
        <v>399</v>
      </c>
      <c r="H497" s="53">
        <v>0.59699999999999998</v>
      </c>
      <c r="I497" s="54">
        <v>35.14</v>
      </c>
      <c r="J497" s="54">
        <f t="shared" ref="J497:J499" si="47">TRUNC(I497*H497,2)</f>
        <v>20.97</v>
      </c>
    </row>
    <row r="498" spans="1:10" ht="26.1" customHeight="1" x14ac:dyDescent="0.2">
      <c r="A498" s="50" t="s">
        <v>395</v>
      </c>
      <c r="B498" s="51" t="s">
        <v>445</v>
      </c>
      <c r="C498" s="50" t="s">
        <v>155</v>
      </c>
      <c r="D498" s="50" t="s">
        <v>446</v>
      </c>
      <c r="E498" s="259" t="s">
        <v>398</v>
      </c>
      <c r="F498" s="259"/>
      <c r="G498" s="52" t="s">
        <v>399</v>
      </c>
      <c r="H498" s="53">
        <v>0.59699999999999998</v>
      </c>
      <c r="I498" s="54">
        <v>25.93</v>
      </c>
      <c r="J498" s="54">
        <f t="shared" si="47"/>
        <v>15.48</v>
      </c>
    </row>
    <row r="499" spans="1:10" ht="26.1" customHeight="1" x14ac:dyDescent="0.2">
      <c r="A499" s="42" t="s">
        <v>370</v>
      </c>
      <c r="B499" s="43" t="s">
        <v>484</v>
      </c>
      <c r="C499" s="42" t="s">
        <v>150</v>
      </c>
      <c r="D499" s="42" t="s">
        <v>485</v>
      </c>
      <c r="E499" s="257" t="s">
        <v>373</v>
      </c>
      <c r="F499" s="257"/>
      <c r="G499" s="44" t="s">
        <v>114</v>
      </c>
      <c r="H499" s="45">
        <v>1.05</v>
      </c>
      <c r="I499" s="46">
        <v>59.6</v>
      </c>
      <c r="J499" s="46">
        <f t="shared" si="47"/>
        <v>62.58</v>
      </c>
    </row>
    <row r="500" spans="1:10" x14ac:dyDescent="0.2">
      <c r="A500" s="47"/>
      <c r="B500" s="47"/>
      <c r="C500" s="47"/>
      <c r="D500" s="47"/>
      <c r="E500" s="47"/>
      <c r="F500" s="48"/>
      <c r="G500" s="47"/>
      <c r="H500" s="48"/>
      <c r="I500" s="47" t="s">
        <v>316</v>
      </c>
      <c r="J500" s="48">
        <f>TRUNC(SUM(J497:J499),2)</f>
        <v>99.03</v>
      </c>
    </row>
    <row r="501" spans="1:10" ht="15" thickBot="1" x14ac:dyDescent="0.25">
      <c r="A501" s="47"/>
      <c r="B501" s="47"/>
      <c r="C501" s="47"/>
      <c r="D501" s="47"/>
      <c r="E501" s="47"/>
      <c r="F501" s="48"/>
      <c r="G501" s="47"/>
      <c r="H501" s="258"/>
      <c r="I501" s="258"/>
      <c r="J501" s="48"/>
    </row>
    <row r="502" spans="1:10" ht="0.95" customHeight="1" thickTop="1" x14ac:dyDescent="0.2">
      <c r="A502" s="49"/>
      <c r="B502" s="49"/>
      <c r="C502" s="49"/>
      <c r="D502" s="49"/>
      <c r="E502" s="49"/>
      <c r="F502" s="49"/>
      <c r="G502" s="49"/>
      <c r="H502" s="49"/>
      <c r="I502" s="49"/>
      <c r="J502" s="49"/>
    </row>
    <row r="503" spans="1:10" ht="18" customHeight="1" x14ac:dyDescent="0.2">
      <c r="A503" s="34" t="s">
        <v>142</v>
      </c>
      <c r="B503" s="35" t="s">
        <v>9</v>
      </c>
      <c r="C503" s="34" t="s">
        <v>10</v>
      </c>
      <c r="D503" s="34" t="s">
        <v>11</v>
      </c>
      <c r="E503" s="260" t="s">
        <v>367</v>
      </c>
      <c r="F503" s="260"/>
      <c r="G503" s="36" t="s">
        <v>12</v>
      </c>
      <c r="H503" s="35" t="s">
        <v>13</v>
      </c>
      <c r="I503" s="35" t="s">
        <v>14</v>
      </c>
      <c r="J503" s="35" t="s">
        <v>16</v>
      </c>
    </row>
    <row r="504" spans="1:10" ht="24" customHeight="1" x14ac:dyDescent="0.2">
      <c r="A504" s="37" t="s">
        <v>368</v>
      </c>
      <c r="B504" s="38" t="s">
        <v>143</v>
      </c>
      <c r="C504" s="37" t="s">
        <v>21</v>
      </c>
      <c r="D504" s="37" t="s">
        <v>144</v>
      </c>
      <c r="E504" s="261" t="s">
        <v>442</v>
      </c>
      <c r="F504" s="261"/>
      <c r="G504" s="39" t="s">
        <v>114</v>
      </c>
      <c r="H504" s="40"/>
      <c r="I504" s="41"/>
      <c r="J504" s="41"/>
    </row>
    <row r="505" spans="1:10" ht="24" customHeight="1" x14ac:dyDescent="0.2">
      <c r="A505" s="50" t="s">
        <v>395</v>
      </c>
      <c r="B505" s="51" t="s">
        <v>443</v>
      </c>
      <c r="C505" s="50" t="s">
        <v>155</v>
      </c>
      <c r="D505" s="50" t="s">
        <v>444</v>
      </c>
      <c r="E505" s="259" t="s">
        <v>398</v>
      </c>
      <c r="F505" s="259"/>
      <c r="G505" s="52" t="s">
        <v>399</v>
      </c>
      <c r="H505" s="53">
        <v>0.59699999999999998</v>
      </c>
      <c r="I505" s="54">
        <v>35.14</v>
      </c>
      <c r="J505" s="54">
        <f t="shared" ref="J505:J507" si="48">TRUNC(I505*H505,2)</f>
        <v>20.97</v>
      </c>
    </row>
    <row r="506" spans="1:10" ht="26.1" customHeight="1" x14ac:dyDescent="0.2">
      <c r="A506" s="50" t="s">
        <v>395</v>
      </c>
      <c r="B506" s="51" t="s">
        <v>445</v>
      </c>
      <c r="C506" s="50" t="s">
        <v>155</v>
      </c>
      <c r="D506" s="50" t="s">
        <v>446</v>
      </c>
      <c r="E506" s="259" t="s">
        <v>398</v>
      </c>
      <c r="F506" s="259"/>
      <c r="G506" s="52" t="s">
        <v>399</v>
      </c>
      <c r="H506" s="53">
        <v>0.59699999999999998</v>
      </c>
      <c r="I506" s="54">
        <v>25.93</v>
      </c>
      <c r="J506" s="54">
        <f t="shared" si="48"/>
        <v>15.48</v>
      </c>
    </row>
    <row r="507" spans="1:10" ht="26.1" customHeight="1" x14ac:dyDescent="0.2">
      <c r="A507" s="42" t="s">
        <v>370</v>
      </c>
      <c r="B507" s="43" t="s">
        <v>486</v>
      </c>
      <c r="C507" s="42" t="s">
        <v>150</v>
      </c>
      <c r="D507" s="42" t="s">
        <v>487</v>
      </c>
      <c r="E507" s="257" t="s">
        <v>373</v>
      </c>
      <c r="F507" s="257"/>
      <c r="G507" s="44" t="s">
        <v>114</v>
      </c>
      <c r="H507" s="45">
        <v>1.05</v>
      </c>
      <c r="I507" s="46">
        <v>70.33</v>
      </c>
      <c r="J507" s="46">
        <f t="shared" si="48"/>
        <v>73.84</v>
      </c>
    </row>
    <row r="508" spans="1:10" x14ac:dyDescent="0.2">
      <c r="A508" s="47"/>
      <c r="B508" s="47"/>
      <c r="C508" s="47"/>
      <c r="D508" s="47"/>
      <c r="E508" s="47"/>
      <c r="F508" s="48"/>
      <c r="G508" s="47"/>
      <c r="H508" s="48"/>
      <c r="I508" s="47" t="s">
        <v>316</v>
      </c>
      <c r="J508" s="48">
        <f>TRUNC(SUM(J505:J507),2)</f>
        <v>110.29</v>
      </c>
    </row>
    <row r="509" spans="1:10" ht="15" thickBot="1" x14ac:dyDescent="0.25">
      <c r="A509" s="47"/>
      <c r="B509" s="47"/>
      <c r="C509" s="47"/>
      <c r="D509" s="47"/>
      <c r="E509" s="47"/>
      <c r="F509" s="48"/>
      <c r="G509" s="47"/>
      <c r="H509" s="258"/>
      <c r="I509" s="258"/>
      <c r="J509" s="48"/>
    </row>
    <row r="510" spans="1:10" ht="0.95" customHeight="1" thickTop="1" x14ac:dyDescent="0.2">
      <c r="A510" s="49"/>
      <c r="B510" s="49"/>
      <c r="C510" s="49"/>
      <c r="D510" s="49"/>
      <c r="E510" s="49"/>
      <c r="F510" s="49"/>
      <c r="G510" s="49"/>
      <c r="H510" s="49"/>
      <c r="I510" s="49"/>
      <c r="J510" s="49"/>
    </row>
    <row r="511" spans="1:10" ht="18" customHeight="1" x14ac:dyDescent="0.2">
      <c r="A511" s="34" t="s">
        <v>145</v>
      </c>
      <c r="B511" s="35" t="s">
        <v>9</v>
      </c>
      <c r="C511" s="34" t="s">
        <v>10</v>
      </c>
      <c r="D511" s="34" t="s">
        <v>11</v>
      </c>
      <c r="E511" s="260" t="s">
        <v>367</v>
      </c>
      <c r="F511" s="260"/>
      <c r="G511" s="36" t="s">
        <v>12</v>
      </c>
      <c r="H511" s="35" t="s">
        <v>13</v>
      </c>
      <c r="I511" s="35" t="s">
        <v>14</v>
      </c>
      <c r="J511" s="35" t="s">
        <v>16</v>
      </c>
    </row>
    <row r="512" spans="1:10" ht="24" customHeight="1" x14ac:dyDescent="0.2">
      <c r="A512" s="37" t="s">
        <v>368</v>
      </c>
      <c r="B512" s="38" t="s">
        <v>146</v>
      </c>
      <c r="C512" s="37" t="s">
        <v>21</v>
      </c>
      <c r="D512" s="37" t="s">
        <v>147</v>
      </c>
      <c r="E512" s="261" t="s">
        <v>442</v>
      </c>
      <c r="F512" s="261"/>
      <c r="G512" s="39" t="s">
        <v>114</v>
      </c>
      <c r="H512" s="40"/>
      <c r="I512" s="41"/>
      <c r="J512" s="41"/>
    </row>
    <row r="513" spans="1:10" ht="24" customHeight="1" x14ac:dyDescent="0.2">
      <c r="A513" s="50" t="s">
        <v>395</v>
      </c>
      <c r="B513" s="51" t="s">
        <v>443</v>
      </c>
      <c r="C513" s="50" t="s">
        <v>155</v>
      </c>
      <c r="D513" s="50" t="s">
        <v>444</v>
      </c>
      <c r="E513" s="259" t="s">
        <v>398</v>
      </c>
      <c r="F513" s="259"/>
      <c r="G513" s="52" t="s">
        <v>399</v>
      </c>
      <c r="H513" s="53">
        <v>0.59699999999999998</v>
      </c>
      <c r="I513" s="54">
        <v>35.14</v>
      </c>
      <c r="J513" s="54">
        <f t="shared" ref="J513:J515" si="49">TRUNC(I513*H513,2)</f>
        <v>20.97</v>
      </c>
    </row>
    <row r="514" spans="1:10" ht="26.1" customHeight="1" x14ac:dyDescent="0.2">
      <c r="A514" s="50" t="s">
        <v>395</v>
      </c>
      <c r="B514" s="51" t="s">
        <v>445</v>
      </c>
      <c r="C514" s="50" t="s">
        <v>155</v>
      </c>
      <c r="D514" s="50" t="s">
        <v>446</v>
      </c>
      <c r="E514" s="259" t="s">
        <v>398</v>
      </c>
      <c r="F514" s="259"/>
      <c r="G514" s="52" t="s">
        <v>399</v>
      </c>
      <c r="H514" s="53">
        <v>0.59699999999999998</v>
      </c>
      <c r="I514" s="54">
        <v>25.93</v>
      </c>
      <c r="J514" s="54">
        <f t="shared" si="49"/>
        <v>15.48</v>
      </c>
    </row>
    <row r="515" spans="1:10" ht="26.1" customHeight="1" x14ac:dyDescent="0.2">
      <c r="A515" s="42" t="s">
        <v>370</v>
      </c>
      <c r="B515" s="43" t="s">
        <v>488</v>
      </c>
      <c r="C515" s="42" t="s">
        <v>150</v>
      </c>
      <c r="D515" s="42" t="s">
        <v>489</v>
      </c>
      <c r="E515" s="257" t="s">
        <v>373</v>
      </c>
      <c r="F515" s="257"/>
      <c r="G515" s="44" t="s">
        <v>114</v>
      </c>
      <c r="H515" s="45">
        <v>1.05</v>
      </c>
      <c r="I515" s="46">
        <v>135.66</v>
      </c>
      <c r="J515" s="46">
        <f t="shared" si="49"/>
        <v>142.44</v>
      </c>
    </row>
    <row r="516" spans="1:10" x14ac:dyDescent="0.2">
      <c r="A516" s="47"/>
      <c r="B516" s="47"/>
      <c r="C516" s="47"/>
      <c r="D516" s="47"/>
      <c r="E516" s="47"/>
      <c r="F516" s="48"/>
      <c r="G516" s="47"/>
      <c r="H516" s="48"/>
      <c r="I516" s="47" t="s">
        <v>316</v>
      </c>
      <c r="J516" s="48">
        <f>TRUNC(SUM(J513:J515),2)</f>
        <v>178.89</v>
      </c>
    </row>
    <row r="517" spans="1:10" ht="15" thickBot="1" x14ac:dyDescent="0.25">
      <c r="A517" s="47"/>
      <c r="B517" s="47"/>
      <c r="C517" s="47"/>
      <c r="D517" s="47"/>
      <c r="E517" s="47"/>
      <c r="F517" s="48"/>
      <c r="G517" s="47"/>
      <c r="H517" s="258"/>
      <c r="I517" s="258"/>
      <c r="J517" s="48"/>
    </row>
    <row r="518" spans="1:10" ht="0.95" customHeight="1" thickTop="1" x14ac:dyDescent="0.2">
      <c r="A518" s="49"/>
      <c r="B518" s="49"/>
      <c r="C518" s="49"/>
      <c r="D518" s="49"/>
      <c r="E518" s="49"/>
      <c r="F518" s="49"/>
      <c r="G518" s="49"/>
      <c r="H518" s="49"/>
      <c r="I518" s="49"/>
      <c r="J518" s="49"/>
    </row>
    <row r="519" spans="1:10" ht="18" customHeight="1" x14ac:dyDescent="0.2">
      <c r="A519" s="34" t="s">
        <v>148</v>
      </c>
      <c r="B519" s="35" t="s">
        <v>9</v>
      </c>
      <c r="C519" s="34" t="s">
        <v>10</v>
      </c>
      <c r="D519" s="34" t="s">
        <v>11</v>
      </c>
      <c r="E519" s="260" t="s">
        <v>367</v>
      </c>
      <c r="F519" s="260"/>
      <c r="G519" s="36" t="s">
        <v>12</v>
      </c>
      <c r="H519" s="35" t="s">
        <v>13</v>
      </c>
      <c r="I519" s="35" t="s">
        <v>14</v>
      </c>
      <c r="J519" s="35" t="s">
        <v>16</v>
      </c>
    </row>
    <row r="520" spans="1:10" ht="24" customHeight="1" x14ac:dyDescent="0.2">
      <c r="A520" s="37" t="s">
        <v>368</v>
      </c>
      <c r="B520" s="38" t="s">
        <v>149</v>
      </c>
      <c r="C520" s="37" t="s">
        <v>150</v>
      </c>
      <c r="D520" s="37" t="s">
        <v>151</v>
      </c>
      <c r="E520" s="261" t="s">
        <v>490</v>
      </c>
      <c r="F520" s="261"/>
      <c r="G520" s="39" t="s">
        <v>152</v>
      </c>
      <c r="H520" s="40"/>
      <c r="I520" s="41"/>
      <c r="J520" s="41"/>
    </row>
    <row r="521" spans="1:10" ht="30.75" customHeight="1" x14ac:dyDescent="0.2">
      <c r="A521" s="50" t="s">
        <v>395</v>
      </c>
      <c r="B521" s="51" t="s">
        <v>491</v>
      </c>
      <c r="C521" s="50" t="s">
        <v>155</v>
      </c>
      <c r="D521" s="50" t="s">
        <v>492</v>
      </c>
      <c r="E521" s="259" t="s">
        <v>398</v>
      </c>
      <c r="F521" s="259"/>
      <c r="G521" s="52" t="s">
        <v>399</v>
      </c>
      <c r="H521" s="53">
        <v>0.47699999999999998</v>
      </c>
      <c r="I521" s="54">
        <v>24.88</v>
      </c>
      <c r="J521" s="54">
        <f t="shared" ref="J521:J524" si="50">TRUNC(I521*H521,2)</f>
        <v>11.86</v>
      </c>
    </row>
    <row r="522" spans="1:10" ht="35.25" customHeight="1" x14ac:dyDescent="0.2">
      <c r="A522" s="50" t="s">
        <v>395</v>
      </c>
      <c r="B522" s="51" t="s">
        <v>493</v>
      </c>
      <c r="C522" s="50" t="s">
        <v>155</v>
      </c>
      <c r="D522" s="50" t="s">
        <v>494</v>
      </c>
      <c r="E522" s="259" t="s">
        <v>398</v>
      </c>
      <c r="F522" s="259"/>
      <c r="G522" s="52" t="s">
        <v>399</v>
      </c>
      <c r="H522" s="53">
        <v>0.47699999999999998</v>
      </c>
      <c r="I522" s="54">
        <v>28.29</v>
      </c>
      <c r="J522" s="54">
        <f t="shared" si="50"/>
        <v>13.49</v>
      </c>
    </row>
    <row r="523" spans="1:10" ht="24" customHeight="1" x14ac:dyDescent="0.2">
      <c r="A523" s="42" t="s">
        <v>370</v>
      </c>
      <c r="B523" s="43" t="s">
        <v>495</v>
      </c>
      <c r="C523" s="42" t="s">
        <v>150</v>
      </c>
      <c r="D523" s="42" t="s">
        <v>496</v>
      </c>
      <c r="E523" s="257" t="s">
        <v>373</v>
      </c>
      <c r="F523" s="257"/>
      <c r="G523" s="44" t="s">
        <v>114</v>
      </c>
      <c r="H523" s="45">
        <v>2.5529999999999999</v>
      </c>
      <c r="I523" s="46">
        <v>0.16</v>
      </c>
      <c r="J523" s="46">
        <f t="shared" si="50"/>
        <v>0.4</v>
      </c>
    </row>
    <row r="524" spans="1:10" ht="24" customHeight="1" x14ac:dyDescent="0.2">
      <c r="A524" s="42" t="s">
        <v>370</v>
      </c>
      <c r="B524" s="43" t="s">
        <v>497</v>
      </c>
      <c r="C524" s="42" t="s">
        <v>150</v>
      </c>
      <c r="D524" s="42" t="s">
        <v>498</v>
      </c>
      <c r="E524" s="257" t="s">
        <v>373</v>
      </c>
      <c r="F524" s="257"/>
      <c r="G524" s="44" t="s">
        <v>152</v>
      </c>
      <c r="H524" s="45">
        <v>1</v>
      </c>
      <c r="I524" s="46">
        <v>205.22</v>
      </c>
      <c r="J524" s="46">
        <f t="shared" si="50"/>
        <v>205.22</v>
      </c>
    </row>
    <row r="525" spans="1:10" x14ac:dyDescent="0.2">
      <c r="A525" s="47"/>
      <c r="B525" s="47"/>
      <c r="C525" s="47"/>
      <c r="D525" s="47"/>
      <c r="E525" s="47"/>
      <c r="F525" s="48"/>
      <c r="G525" s="47"/>
      <c r="H525" s="48"/>
      <c r="I525" s="47" t="s">
        <v>316</v>
      </c>
      <c r="J525" s="48">
        <f>TRUNC(SUM(J521:J524),2)</f>
        <v>230.97</v>
      </c>
    </row>
    <row r="526" spans="1:10" ht="15" thickBot="1" x14ac:dyDescent="0.25">
      <c r="A526" s="47"/>
      <c r="B526" s="47"/>
      <c r="C526" s="47"/>
      <c r="D526" s="47"/>
      <c r="E526" s="47"/>
      <c r="F526" s="48"/>
      <c r="G526" s="47"/>
      <c r="H526" s="258"/>
      <c r="I526" s="258"/>
      <c r="J526" s="48"/>
    </row>
    <row r="527" spans="1:10" ht="0.95" customHeight="1" thickTop="1" x14ac:dyDescent="0.2">
      <c r="A527" s="49"/>
      <c r="B527" s="49"/>
      <c r="C527" s="49"/>
      <c r="D527" s="49"/>
      <c r="E527" s="49"/>
      <c r="F527" s="49"/>
      <c r="G527" s="49"/>
      <c r="H527" s="49"/>
      <c r="I527" s="49"/>
      <c r="J527" s="49"/>
    </row>
    <row r="528" spans="1:10" ht="18" customHeight="1" x14ac:dyDescent="0.2">
      <c r="A528" s="34" t="s">
        <v>153</v>
      </c>
      <c r="B528" s="35" t="s">
        <v>9</v>
      </c>
      <c r="C528" s="34" t="s">
        <v>10</v>
      </c>
      <c r="D528" s="34" t="s">
        <v>11</v>
      </c>
      <c r="E528" s="260" t="s">
        <v>367</v>
      </c>
      <c r="F528" s="260"/>
      <c r="G528" s="36" t="s">
        <v>12</v>
      </c>
      <c r="H528" s="35" t="s">
        <v>13</v>
      </c>
      <c r="I528" s="35" t="s">
        <v>14</v>
      </c>
      <c r="J528" s="35" t="s">
        <v>16</v>
      </c>
    </row>
    <row r="529" spans="1:10" ht="51.95" customHeight="1" x14ac:dyDescent="0.2">
      <c r="A529" s="37" t="s">
        <v>368</v>
      </c>
      <c r="B529" s="38" t="s">
        <v>154</v>
      </c>
      <c r="C529" s="37" t="s">
        <v>155</v>
      </c>
      <c r="D529" s="37" t="s">
        <v>156</v>
      </c>
      <c r="E529" s="261" t="s">
        <v>499</v>
      </c>
      <c r="F529" s="261"/>
      <c r="G529" s="39" t="s">
        <v>152</v>
      </c>
      <c r="H529" s="40"/>
      <c r="I529" s="41"/>
      <c r="J529" s="41"/>
    </row>
    <row r="530" spans="1:10" ht="26.1" customHeight="1" x14ac:dyDescent="0.2">
      <c r="A530" s="50" t="s">
        <v>395</v>
      </c>
      <c r="B530" s="51" t="s">
        <v>491</v>
      </c>
      <c r="C530" s="50" t="s">
        <v>155</v>
      </c>
      <c r="D530" s="50" t="s">
        <v>492</v>
      </c>
      <c r="E530" s="259" t="s">
        <v>398</v>
      </c>
      <c r="F530" s="259"/>
      <c r="G530" s="52" t="s">
        <v>399</v>
      </c>
      <c r="H530" s="53">
        <v>0.4698</v>
      </c>
      <c r="I530" s="54">
        <v>24.88</v>
      </c>
      <c r="J530" s="54">
        <f t="shared" ref="J530:J534" si="51">TRUNC(I530*H530,2)</f>
        <v>11.68</v>
      </c>
    </row>
    <row r="531" spans="1:10" ht="26.1" customHeight="1" x14ac:dyDescent="0.2">
      <c r="A531" s="50" t="s">
        <v>395</v>
      </c>
      <c r="B531" s="51" t="s">
        <v>493</v>
      </c>
      <c r="C531" s="50" t="s">
        <v>155</v>
      </c>
      <c r="D531" s="50" t="s">
        <v>494</v>
      </c>
      <c r="E531" s="259" t="s">
        <v>398</v>
      </c>
      <c r="F531" s="259"/>
      <c r="G531" s="52" t="s">
        <v>399</v>
      </c>
      <c r="H531" s="53">
        <v>0.4698</v>
      </c>
      <c r="I531" s="54">
        <v>28.29</v>
      </c>
      <c r="J531" s="54">
        <f t="shared" si="51"/>
        <v>13.29</v>
      </c>
    </row>
    <row r="532" spans="1:10" ht="26.1" customHeight="1" x14ac:dyDescent="0.2">
      <c r="A532" s="42" t="s">
        <v>370</v>
      </c>
      <c r="B532" s="43" t="s">
        <v>500</v>
      </c>
      <c r="C532" s="42" t="s">
        <v>155</v>
      </c>
      <c r="D532" s="42" t="s">
        <v>501</v>
      </c>
      <c r="E532" s="257" t="s">
        <v>373</v>
      </c>
      <c r="F532" s="257"/>
      <c r="G532" s="44" t="s">
        <v>152</v>
      </c>
      <c r="H532" s="45">
        <v>1</v>
      </c>
      <c r="I532" s="46">
        <v>148.32</v>
      </c>
      <c r="J532" s="46">
        <f t="shared" si="51"/>
        <v>148.32</v>
      </c>
    </row>
    <row r="533" spans="1:10" ht="24" customHeight="1" x14ac:dyDescent="0.2">
      <c r="A533" s="42" t="s">
        <v>370</v>
      </c>
      <c r="B533" s="43" t="s">
        <v>502</v>
      </c>
      <c r="C533" s="42" t="s">
        <v>155</v>
      </c>
      <c r="D533" s="42" t="s">
        <v>503</v>
      </c>
      <c r="E533" s="257" t="s">
        <v>373</v>
      </c>
      <c r="F533" s="257"/>
      <c r="G533" s="44" t="s">
        <v>152</v>
      </c>
      <c r="H533" s="45">
        <v>2.4E-2</v>
      </c>
      <c r="I533" s="46">
        <v>17.510000000000002</v>
      </c>
      <c r="J533" s="46">
        <f t="shared" si="51"/>
        <v>0.42</v>
      </c>
    </row>
    <row r="534" spans="1:10" ht="24" customHeight="1" x14ac:dyDescent="0.2">
      <c r="A534" s="42" t="s">
        <v>370</v>
      </c>
      <c r="B534" s="43" t="s">
        <v>504</v>
      </c>
      <c r="C534" s="42" t="s">
        <v>155</v>
      </c>
      <c r="D534" s="42" t="s">
        <v>505</v>
      </c>
      <c r="E534" s="257" t="s">
        <v>373</v>
      </c>
      <c r="F534" s="257"/>
      <c r="G534" s="44" t="s">
        <v>506</v>
      </c>
      <c r="H534" s="45">
        <v>5.5999999999999999E-3</v>
      </c>
      <c r="I534" s="46">
        <v>41.49</v>
      </c>
      <c r="J534" s="46">
        <f t="shared" si="51"/>
        <v>0.23</v>
      </c>
    </row>
    <row r="535" spans="1:10" x14ac:dyDescent="0.2">
      <c r="A535" s="47"/>
      <c r="B535" s="47"/>
      <c r="C535" s="47"/>
      <c r="D535" s="47"/>
      <c r="E535" s="47"/>
      <c r="F535" s="48"/>
      <c r="G535" s="47"/>
      <c r="H535" s="48"/>
      <c r="I535" s="47" t="s">
        <v>316</v>
      </c>
      <c r="J535" s="48">
        <f>TRUNC(SUM(J530:J534),2)</f>
        <v>173.94</v>
      </c>
    </row>
    <row r="536" spans="1:10" ht="15" thickBot="1" x14ac:dyDescent="0.25">
      <c r="A536" s="47"/>
      <c r="B536" s="47"/>
      <c r="C536" s="47"/>
      <c r="D536" s="47"/>
      <c r="E536" s="47"/>
      <c r="F536" s="48"/>
      <c r="G536" s="47"/>
      <c r="H536" s="258"/>
      <c r="I536" s="258"/>
      <c r="J536" s="48"/>
    </row>
    <row r="537" spans="1:10" ht="0.95" customHeight="1" thickTop="1" x14ac:dyDescent="0.2">
      <c r="A537" s="49"/>
      <c r="B537" s="49"/>
      <c r="C537" s="49"/>
      <c r="D537" s="49"/>
      <c r="E537" s="49"/>
      <c r="F537" s="49"/>
      <c r="G537" s="49"/>
      <c r="H537" s="49"/>
      <c r="I537" s="49"/>
      <c r="J537" s="49"/>
    </row>
    <row r="538" spans="1:10" ht="18" customHeight="1" x14ac:dyDescent="0.2">
      <c r="A538" s="34" t="s">
        <v>157</v>
      </c>
      <c r="B538" s="35" t="s">
        <v>9</v>
      </c>
      <c r="C538" s="34" t="s">
        <v>10</v>
      </c>
      <c r="D538" s="34" t="s">
        <v>11</v>
      </c>
      <c r="E538" s="260" t="s">
        <v>367</v>
      </c>
      <c r="F538" s="260"/>
      <c r="G538" s="36" t="s">
        <v>12</v>
      </c>
      <c r="H538" s="35" t="s">
        <v>13</v>
      </c>
      <c r="I538" s="35" t="s">
        <v>14</v>
      </c>
      <c r="J538" s="35" t="s">
        <v>16</v>
      </c>
    </row>
    <row r="539" spans="1:10" ht="39" customHeight="1" x14ac:dyDescent="0.2">
      <c r="A539" s="37" t="s">
        <v>368</v>
      </c>
      <c r="B539" s="38" t="s">
        <v>158</v>
      </c>
      <c r="C539" s="37" t="s">
        <v>21</v>
      </c>
      <c r="D539" s="37" t="s">
        <v>159</v>
      </c>
      <c r="E539" s="261" t="s">
        <v>499</v>
      </c>
      <c r="F539" s="261"/>
      <c r="G539" s="39" t="s">
        <v>152</v>
      </c>
      <c r="H539" s="40"/>
      <c r="I539" s="41"/>
      <c r="J539" s="41"/>
    </row>
    <row r="540" spans="1:10" ht="26.1" customHeight="1" x14ac:dyDescent="0.2">
      <c r="A540" s="50" t="s">
        <v>395</v>
      </c>
      <c r="B540" s="51" t="s">
        <v>491</v>
      </c>
      <c r="C540" s="50" t="s">
        <v>155</v>
      </c>
      <c r="D540" s="50" t="s">
        <v>492</v>
      </c>
      <c r="E540" s="259" t="s">
        <v>398</v>
      </c>
      <c r="F540" s="259"/>
      <c r="G540" s="52" t="s">
        <v>399</v>
      </c>
      <c r="H540" s="53">
        <v>0.39889999999999998</v>
      </c>
      <c r="I540" s="54">
        <v>24.88</v>
      </c>
      <c r="J540" s="54">
        <f t="shared" ref="J540:J544" si="52">TRUNC(I540*H540,2)</f>
        <v>9.92</v>
      </c>
    </row>
    <row r="541" spans="1:10" ht="26.1" customHeight="1" x14ac:dyDescent="0.2">
      <c r="A541" s="50" t="s">
        <v>395</v>
      </c>
      <c r="B541" s="51" t="s">
        <v>493</v>
      </c>
      <c r="C541" s="50" t="s">
        <v>155</v>
      </c>
      <c r="D541" s="50" t="s">
        <v>494</v>
      </c>
      <c r="E541" s="259" t="s">
        <v>398</v>
      </c>
      <c r="F541" s="259"/>
      <c r="G541" s="52" t="s">
        <v>399</v>
      </c>
      <c r="H541" s="53">
        <v>0.39889999999999998</v>
      </c>
      <c r="I541" s="54">
        <v>28.29</v>
      </c>
      <c r="J541" s="54">
        <f t="shared" si="52"/>
        <v>11.28</v>
      </c>
    </row>
    <row r="542" spans="1:10" ht="26.1" customHeight="1" x14ac:dyDescent="0.2">
      <c r="A542" s="42" t="s">
        <v>370</v>
      </c>
      <c r="B542" s="43" t="s">
        <v>507</v>
      </c>
      <c r="C542" s="42" t="s">
        <v>155</v>
      </c>
      <c r="D542" s="42" t="s">
        <v>508</v>
      </c>
      <c r="E542" s="257" t="s">
        <v>373</v>
      </c>
      <c r="F542" s="257"/>
      <c r="G542" s="44" t="s">
        <v>152</v>
      </c>
      <c r="H542" s="45">
        <v>1</v>
      </c>
      <c r="I542" s="46">
        <v>71.86</v>
      </c>
      <c r="J542" s="46">
        <f t="shared" si="52"/>
        <v>71.86</v>
      </c>
    </row>
    <row r="543" spans="1:10" ht="24" customHeight="1" x14ac:dyDescent="0.2">
      <c r="A543" s="42" t="s">
        <v>370</v>
      </c>
      <c r="B543" s="43" t="s">
        <v>502</v>
      </c>
      <c r="C543" s="42" t="s">
        <v>155</v>
      </c>
      <c r="D543" s="42" t="s">
        <v>503</v>
      </c>
      <c r="E543" s="257" t="s">
        <v>373</v>
      </c>
      <c r="F543" s="257"/>
      <c r="G543" s="44" t="s">
        <v>152</v>
      </c>
      <c r="H543" s="45">
        <v>3.2800000000000003E-2</v>
      </c>
      <c r="I543" s="46">
        <v>17.510000000000002</v>
      </c>
      <c r="J543" s="46">
        <f t="shared" si="52"/>
        <v>0.56999999999999995</v>
      </c>
    </row>
    <row r="544" spans="1:10" ht="24" customHeight="1" x14ac:dyDescent="0.2">
      <c r="A544" s="42" t="s">
        <v>370</v>
      </c>
      <c r="B544" s="43" t="s">
        <v>504</v>
      </c>
      <c r="C544" s="42" t="s">
        <v>155</v>
      </c>
      <c r="D544" s="42" t="s">
        <v>505</v>
      </c>
      <c r="E544" s="257" t="s">
        <v>373</v>
      </c>
      <c r="F544" s="257"/>
      <c r="G544" s="44" t="s">
        <v>506</v>
      </c>
      <c r="H544" s="45">
        <v>7.7999999999999996E-3</v>
      </c>
      <c r="I544" s="46">
        <v>41.49</v>
      </c>
      <c r="J544" s="46">
        <f t="shared" si="52"/>
        <v>0.32</v>
      </c>
    </row>
    <row r="545" spans="1:10" x14ac:dyDescent="0.2">
      <c r="A545" s="47"/>
      <c r="B545" s="47"/>
      <c r="C545" s="47"/>
      <c r="D545" s="47"/>
      <c r="E545" s="47"/>
      <c r="F545" s="48"/>
      <c r="G545" s="47"/>
      <c r="H545" s="48"/>
      <c r="I545" s="47" t="s">
        <v>316</v>
      </c>
      <c r="J545" s="48">
        <f>TRUNC(SUM(J540:J544),2)</f>
        <v>93.95</v>
      </c>
    </row>
    <row r="546" spans="1:10" ht="15" thickBot="1" x14ac:dyDescent="0.25">
      <c r="A546" s="47"/>
      <c r="B546" s="47"/>
      <c r="C546" s="47"/>
      <c r="D546" s="47"/>
      <c r="E546" s="47"/>
      <c r="F546" s="48"/>
      <c r="G546" s="47"/>
      <c r="H546" s="258"/>
      <c r="I546" s="258"/>
      <c r="J546" s="48"/>
    </row>
    <row r="547" spans="1:10" ht="0.95" customHeight="1" thickTop="1" x14ac:dyDescent="0.2">
      <c r="A547" s="49"/>
      <c r="B547" s="49"/>
      <c r="C547" s="49"/>
      <c r="D547" s="49"/>
      <c r="E547" s="49"/>
      <c r="F547" s="49"/>
      <c r="G547" s="49"/>
      <c r="H547" s="49"/>
      <c r="I547" s="49"/>
      <c r="J547" s="49"/>
    </row>
    <row r="548" spans="1:10" ht="18" customHeight="1" x14ac:dyDescent="0.2">
      <c r="A548" s="34" t="s">
        <v>160</v>
      </c>
      <c r="B548" s="35" t="s">
        <v>9</v>
      </c>
      <c r="C548" s="34" t="s">
        <v>10</v>
      </c>
      <c r="D548" s="34" t="s">
        <v>11</v>
      </c>
      <c r="E548" s="260" t="s">
        <v>367</v>
      </c>
      <c r="F548" s="260"/>
      <c r="G548" s="36" t="s">
        <v>12</v>
      </c>
      <c r="H548" s="35" t="s">
        <v>13</v>
      </c>
      <c r="I548" s="35" t="s">
        <v>14</v>
      </c>
      <c r="J548" s="35" t="s">
        <v>16</v>
      </c>
    </row>
    <row r="549" spans="1:10" ht="51.95" customHeight="1" x14ac:dyDescent="0.2">
      <c r="A549" s="37" t="s">
        <v>368</v>
      </c>
      <c r="B549" s="38" t="s">
        <v>161</v>
      </c>
      <c r="C549" s="37" t="s">
        <v>155</v>
      </c>
      <c r="D549" s="37" t="s">
        <v>162</v>
      </c>
      <c r="E549" s="261" t="s">
        <v>499</v>
      </c>
      <c r="F549" s="261"/>
      <c r="G549" s="39" t="s">
        <v>152</v>
      </c>
      <c r="H549" s="40"/>
      <c r="I549" s="41"/>
      <c r="J549" s="41"/>
    </row>
    <row r="550" spans="1:10" ht="26.1" customHeight="1" x14ac:dyDescent="0.2">
      <c r="A550" s="50" t="s">
        <v>395</v>
      </c>
      <c r="B550" s="51" t="s">
        <v>491</v>
      </c>
      <c r="C550" s="50" t="s">
        <v>155</v>
      </c>
      <c r="D550" s="50" t="s">
        <v>492</v>
      </c>
      <c r="E550" s="259" t="s">
        <v>398</v>
      </c>
      <c r="F550" s="259"/>
      <c r="G550" s="52" t="s">
        <v>399</v>
      </c>
      <c r="H550" s="53">
        <v>0.318</v>
      </c>
      <c r="I550" s="54">
        <v>24.88</v>
      </c>
      <c r="J550" s="54">
        <f t="shared" ref="J550:J554" si="53">TRUNC(I550*H550,2)</f>
        <v>7.91</v>
      </c>
    </row>
    <row r="551" spans="1:10" ht="26.1" customHeight="1" x14ac:dyDescent="0.2">
      <c r="A551" s="50" t="s">
        <v>395</v>
      </c>
      <c r="B551" s="51" t="s">
        <v>493</v>
      </c>
      <c r="C551" s="50" t="s">
        <v>155</v>
      </c>
      <c r="D551" s="50" t="s">
        <v>494</v>
      </c>
      <c r="E551" s="259" t="s">
        <v>398</v>
      </c>
      <c r="F551" s="259"/>
      <c r="G551" s="52" t="s">
        <v>399</v>
      </c>
      <c r="H551" s="53">
        <v>0.318</v>
      </c>
      <c r="I551" s="54">
        <v>28.29</v>
      </c>
      <c r="J551" s="54">
        <f t="shared" si="53"/>
        <v>8.99</v>
      </c>
    </row>
    <row r="552" spans="1:10" ht="24" customHeight="1" x14ac:dyDescent="0.2">
      <c r="A552" s="42" t="s">
        <v>370</v>
      </c>
      <c r="B552" s="43" t="s">
        <v>502</v>
      </c>
      <c r="C552" s="42" t="s">
        <v>155</v>
      </c>
      <c r="D552" s="42" t="s">
        <v>503</v>
      </c>
      <c r="E552" s="257" t="s">
        <v>373</v>
      </c>
      <c r="F552" s="257"/>
      <c r="G552" s="44" t="s">
        <v>152</v>
      </c>
      <c r="H552" s="45">
        <v>1.7000000000000001E-2</v>
      </c>
      <c r="I552" s="46">
        <v>17.510000000000002</v>
      </c>
      <c r="J552" s="46">
        <f t="shared" si="53"/>
        <v>0.28999999999999998</v>
      </c>
    </row>
    <row r="553" spans="1:10" ht="26.1" customHeight="1" x14ac:dyDescent="0.2">
      <c r="A553" s="42" t="s">
        <v>370</v>
      </c>
      <c r="B553" s="43" t="s">
        <v>509</v>
      </c>
      <c r="C553" s="42" t="s">
        <v>155</v>
      </c>
      <c r="D553" s="42" t="s">
        <v>510</v>
      </c>
      <c r="E553" s="257" t="s">
        <v>373</v>
      </c>
      <c r="F553" s="257"/>
      <c r="G553" s="44" t="s">
        <v>152</v>
      </c>
      <c r="H553" s="45">
        <v>1</v>
      </c>
      <c r="I553" s="46">
        <v>20.92</v>
      </c>
      <c r="J553" s="46">
        <f t="shared" si="53"/>
        <v>20.92</v>
      </c>
    </row>
    <row r="554" spans="1:10" ht="24" customHeight="1" x14ac:dyDescent="0.2">
      <c r="A554" s="42" t="s">
        <v>370</v>
      </c>
      <c r="B554" s="43" t="s">
        <v>504</v>
      </c>
      <c r="C554" s="42" t="s">
        <v>155</v>
      </c>
      <c r="D554" s="42" t="s">
        <v>505</v>
      </c>
      <c r="E554" s="257" t="s">
        <v>373</v>
      </c>
      <c r="F554" s="257"/>
      <c r="G554" s="44" t="s">
        <v>506</v>
      </c>
      <c r="H554" s="45">
        <v>4.0000000000000001E-3</v>
      </c>
      <c r="I554" s="46">
        <v>41.49</v>
      </c>
      <c r="J554" s="46">
        <f t="shared" si="53"/>
        <v>0.16</v>
      </c>
    </row>
    <row r="555" spans="1:10" x14ac:dyDescent="0.2">
      <c r="A555" s="47"/>
      <c r="B555" s="47"/>
      <c r="C555" s="47"/>
      <c r="D555" s="47"/>
      <c r="E555" s="47"/>
      <c r="F555" s="48"/>
      <c r="G555" s="47"/>
      <c r="H555" s="48"/>
      <c r="I555" s="47" t="s">
        <v>316</v>
      </c>
      <c r="J555" s="48">
        <f>TRUNC(SUM(J550:J554),2)</f>
        <v>38.270000000000003</v>
      </c>
    </row>
    <row r="556" spans="1:10" ht="15" thickBot="1" x14ac:dyDescent="0.25">
      <c r="A556" s="47"/>
      <c r="B556" s="47"/>
      <c r="C556" s="47"/>
      <c r="D556" s="47"/>
      <c r="E556" s="47"/>
      <c r="F556" s="48"/>
      <c r="G556" s="47"/>
      <c r="H556" s="258"/>
      <c r="I556" s="258"/>
      <c r="J556" s="48"/>
    </row>
    <row r="557" spans="1:10" ht="0.95" customHeight="1" thickTop="1" x14ac:dyDescent="0.2">
      <c r="A557" s="49"/>
      <c r="B557" s="49"/>
      <c r="C557" s="49"/>
      <c r="D557" s="49"/>
      <c r="E557" s="49"/>
      <c r="F557" s="49"/>
      <c r="G557" s="49"/>
      <c r="H557" s="49"/>
      <c r="I557" s="49"/>
      <c r="J557" s="49"/>
    </row>
    <row r="558" spans="1:10" ht="18" customHeight="1" x14ac:dyDescent="0.2">
      <c r="A558" s="34" t="s">
        <v>163</v>
      </c>
      <c r="B558" s="35" t="s">
        <v>9</v>
      </c>
      <c r="C558" s="34" t="s">
        <v>10</v>
      </c>
      <c r="D558" s="34" t="s">
        <v>11</v>
      </c>
      <c r="E558" s="260" t="s">
        <v>367</v>
      </c>
      <c r="F558" s="260"/>
      <c r="G558" s="36" t="s">
        <v>12</v>
      </c>
      <c r="H558" s="35" t="s">
        <v>13</v>
      </c>
      <c r="I558" s="35" t="s">
        <v>14</v>
      </c>
      <c r="J558" s="35" t="s">
        <v>16</v>
      </c>
    </row>
    <row r="559" spans="1:10" ht="51.95" customHeight="1" x14ac:dyDescent="0.2">
      <c r="A559" s="37" t="s">
        <v>368</v>
      </c>
      <c r="B559" s="38" t="s">
        <v>164</v>
      </c>
      <c r="C559" s="37" t="s">
        <v>155</v>
      </c>
      <c r="D559" s="37" t="s">
        <v>165</v>
      </c>
      <c r="E559" s="261" t="s">
        <v>499</v>
      </c>
      <c r="F559" s="261"/>
      <c r="G559" s="39" t="s">
        <v>152</v>
      </c>
      <c r="H559" s="40"/>
      <c r="I559" s="41"/>
      <c r="J559" s="41"/>
    </row>
    <row r="560" spans="1:10" ht="26.1" customHeight="1" x14ac:dyDescent="0.2">
      <c r="A560" s="50" t="s">
        <v>395</v>
      </c>
      <c r="B560" s="51" t="s">
        <v>491</v>
      </c>
      <c r="C560" s="50" t="s">
        <v>155</v>
      </c>
      <c r="D560" s="50" t="s">
        <v>492</v>
      </c>
      <c r="E560" s="259" t="s">
        <v>398</v>
      </c>
      <c r="F560" s="259"/>
      <c r="G560" s="52" t="s">
        <v>399</v>
      </c>
      <c r="H560" s="53">
        <v>0.33700000000000002</v>
      </c>
      <c r="I560" s="54">
        <v>24.88</v>
      </c>
      <c r="J560" s="54">
        <f t="shared" ref="J560:J564" si="54">TRUNC(I560*H560,2)</f>
        <v>8.3800000000000008</v>
      </c>
    </row>
    <row r="561" spans="1:10" ht="26.1" customHeight="1" x14ac:dyDescent="0.2">
      <c r="A561" s="50" t="s">
        <v>395</v>
      </c>
      <c r="B561" s="51" t="s">
        <v>493</v>
      </c>
      <c r="C561" s="50" t="s">
        <v>155</v>
      </c>
      <c r="D561" s="50" t="s">
        <v>494</v>
      </c>
      <c r="E561" s="259" t="s">
        <v>398</v>
      </c>
      <c r="F561" s="259"/>
      <c r="G561" s="52" t="s">
        <v>399</v>
      </c>
      <c r="H561" s="53">
        <v>0.33700000000000002</v>
      </c>
      <c r="I561" s="54">
        <v>28.29</v>
      </c>
      <c r="J561" s="54">
        <f t="shared" si="54"/>
        <v>9.5299999999999994</v>
      </c>
    </row>
    <row r="562" spans="1:10" ht="24" customHeight="1" x14ac:dyDescent="0.2">
      <c r="A562" s="42" t="s">
        <v>370</v>
      </c>
      <c r="B562" s="43" t="s">
        <v>502</v>
      </c>
      <c r="C562" s="42" t="s">
        <v>155</v>
      </c>
      <c r="D562" s="42" t="s">
        <v>503</v>
      </c>
      <c r="E562" s="257" t="s">
        <v>373</v>
      </c>
      <c r="F562" s="257"/>
      <c r="G562" s="44" t="s">
        <v>152</v>
      </c>
      <c r="H562" s="45">
        <v>1.9E-2</v>
      </c>
      <c r="I562" s="46">
        <v>17.510000000000002</v>
      </c>
      <c r="J562" s="46">
        <f t="shared" si="54"/>
        <v>0.33</v>
      </c>
    </row>
    <row r="563" spans="1:10" ht="26.1" customHeight="1" x14ac:dyDescent="0.2">
      <c r="A563" s="42" t="s">
        <v>370</v>
      </c>
      <c r="B563" s="43" t="s">
        <v>511</v>
      </c>
      <c r="C563" s="42" t="s">
        <v>155</v>
      </c>
      <c r="D563" s="42" t="s">
        <v>512</v>
      </c>
      <c r="E563" s="257" t="s">
        <v>373</v>
      </c>
      <c r="F563" s="257"/>
      <c r="G563" s="44" t="s">
        <v>152</v>
      </c>
      <c r="H563" s="45">
        <v>1</v>
      </c>
      <c r="I563" s="46">
        <v>25.6</v>
      </c>
      <c r="J563" s="46">
        <f t="shared" si="54"/>
        <v>25.6</v>
      </c>
    </row>
    <row r="564" spans="1:10" ht="24" customHeight="1" x14ac:dyDescent="0.2">
      <c r="A564" s="42" t="s">
        <v>370</v>
      </c>
      <c r="B564" s="43" t="s">
        <v>504</v>
      </c>
      <c r="C564" s="42" t="s">
        <v>155</v>
      </c>
      <c r="D564" s="42" t="s">
        <v>505</v>
      </c>
      <c r="E564" s="257" t="s">
        <v>373</v>
      </c>
      <c r="F564" s="257"/>
      <c r="G564" s="44" t="s">
        <v>506</v>
      </c>
      <c r="H564" s="45">
        <v>5.0000000000000001E-3</v>
      </c>
      <c r="I564" s="46">
        <v>41.49</v>
      </c>
      <c r="J564" s="46">
        <f t="shared" si="54"/>
        <v>0.2</v>
      </c>
    </row>
    <row r="565" spans="1:10" x14ac:dyDescent="0.2">
      <c r="A565" s="47"/>
      <c r="B565" s="47"/>
      <c r="C565" s="47"/>
      <c r="D565" s="47"/>
      <c r="E565" s="47"/>
      <c r="F565" s="48"/>
      <c r="G565" s="47"/>
      <c r="H565" s="48"/>
      <c r="I565" s="47" t="s">
        <v>316</v>
      </c>
      <c r="J565" s="48">
        <f>TRUNC(SUM(J560:J564),2)</f>
        <v>44.04</v>
      </c>
    </row>
    <row r="566" spans="1:10" ht="15" thickBot="1" x14ac:dyDescent="0.25">
      <c r="A566" s="47"/>
      <c r="B566" s="47"/>
      <c r="C566" s="47"/>
      <c r="D566" s="47"/>
      <c r="E566" s="47"/>
      <c r="F566" s="48"/>
      <c r="G566" s="47"/>
      <c r="H566" s="258"/>
      <c r="I566" s="258"/>
      <c r="J566" s="48"/>
    </row>
    <row r="567" spans="1:10" ht="0.95" customHeight="1" thickTop="1" x14ac:dyDescent="0.2">
      <c r="A567" s="49"/>
      <c r="B567" s="49"/>
      <c r="C567" s="49"/>
      <c r="D567" s="49"/>
      <c r="E567" s="49"/>
      <c r="F567" s="49"/>
      <c r="G567" s="49"/>
      <c r="H567" s="49"/>
      <c r="I567" s="49"/>
      <c r="J567" s="49"/>
    </row>
    <row r="568" spans="1:10" ht="18" customHeight="1" x14ac:dyDescent="0.2">
      <c r="A568" s="34" t="s">
        <v>166</v>
      </c>
      <c r="B568" s="35" t="s">
        <v>9</v>
      </c>
      <c r="C568" s="34" t="s">
        <v>10</v>
      </c>
      <c r="D568" s="34" t="s">
        <v>11</v>
      </c>
      <c r="E568" s="260" t="s">
        <v>367</v>
      </c>
      <c r="F568" s="260"/>
      <c r="G568" s="36" t="s">
        <v>12</v>
      </c>
      <c r="H568" s="35" t="s">
        <v>13</v>
      </c>
      <c r="I568" s="35" t="s">
        <v>14</v>
      </c>
      <c r="J568" s="35" t="s">
        <v>16</v>
      </c>
    </row>
    <row r="569" spans="1:10" ht="39" customHeight="1" x14ac:dyDescent="0.2">
      <c r="A569" s="37" t="s">
        <v>368</v>
      </c>
      <c r="B569" s="38" t="s">
        <v>167</v>
      </c>
      <c r="C569" s="37" t="s">
        <v>155</v>
      </c>
      <c r="D569" s="37" t="s">
        <v>168</v>
      </c>
      <c r="E569" s="261" t="s">
        <v>499</v>
      </c>
      <c r="F569" s="261"/>
      <c r="G569" s="39" t="s">
        <v>152</v>
      </c>
      <c r="H569" s="40"/>
      <c r="I569" s="41"/>
      <c r="J569" s="41"/>
    </row>
    <row r="570" spans="1:10" ht="26.1" customHeight="1" x14ac:dyDescent="0.2">
      <c r="A570" s="50" t="s">
        <v>395</v>
      </c>
      <c r="B570" s="51" t="s">
        <v>491</v>
      </c>
      <c r="C570" s="50" t="s">
        <v>155</v>
      </c>
      <c r="D570" s="50" t="s">
        <v>492</v>
      </c>
      <c r="E570" s="259" t="s">
        <v>398</v>
      </c>
      <c r="F570" s="259"/>
      <c r="G570" s="52" t="s">
        <v>399</v>
      </c>
      <c r="H570" s="53">
        <v>0.36199999999999999</v>
      </c>
      <c r="I570" s="54">
        <v>24.88</v>
      </c>
      <c r="J570" s="54">
        <f t="shared" ref="J570:J574" si="55">TRUNC(I570*H570,2)</f>
        <v>9</v>
      </c>
    </row>
    <row r="571" spans="1:10" ht="26.1" customHeight="1" x14ac:dyDescent="0.2">
      <c r="A571" s="50" t="s">
        <v>395</v>
      </c>
      <c r="B571" s="51" t="s">
        <v>493</v>
      </c>
      <c r="C571" s="50" t="s">
        <v>155</v>
      </c>
      <c r="D571" s="50" t="s">
        <v>494</v>
      </c>
      <c r="E571" s="259" t="s">
        <v>398</v>
      </c>
      <c r="F571" s="259"/>
      <c r="G571" s="52" t="s">
        <v>399</v>
      </c>
      <c r="H571" s="53">
        <v>0.36199999999999999</v>
      </c>
      <c r="I571" s="54">
        <v>28.29</v>
      </c>
      <c r="J571" s="54">
        <f t="shared" si="55"/>
        <v>10.24</v>
      </c>
    </row>
    <row r="572" spans="1:10" ht="24" customHeight="1" x14ac:dyDescent="0.2">
      <c r="A572" s="42" t="s">
        <v>370</v>
      </c>
      <c r="B572" s="43" t="s">
        <v>502</v>
      </c>
      <c r="C572" s="42" t="s">
        <v>155</v>
      </c>
      <c r="D572" s="42" t="s">
        <v>503</v>
      </c>
      <c r="E572" s="257" t="s">
        <v>373</v>
      </c>
      <c r="F572" s="257"/>
      <c r="G572" s="44" t="s">
        <v>152</v>
      </c>
      <c r="H572" s="45">
        <v>2.4E-2</v>
      </c>
      <c r="I572" s="46">
        <v>17.510000000000002</v>
      </c>
      <c r="J572" s="46">
        <f t="shared" si="55"/>
        <v>0.42</v>
      </c>
    </row>
    <row r="573" spans="1:10" ht="24" customHeight="1" x14ac:dyDescent="0.2">
      <c r="A573" s="42" t="s">
        <v>370</v>
      </c>
      <c r="B573" s="43" t="s">
        <v>513</v>
      </c>
      <c r="C573" s="42" t="s">
        <v>155</v>
      </c>
      <c r="D573" s="42" t="s">
        <v>514</v>
      </c>
      <c r="E573" s="257" t="s">
        <v>373</v>
      </c>
      <c r="F573" s="257"/>
      <c r="G573" s="44" t="s">
        <v>152</v>
      </c>
      <c r="H573" s="45">
        <v>1</v>
      </c>
      <c r="I573" s="46">
        <v>39.21</v>
      </c>
      <c r="J573" s="46">
        <f t="shared" si="55"/>
        <v>39.21</v>
      </c>
    </row>
    <row r="574" spans="1:10" ht="24" customHeight="1" x14ac:dyDescent="0.2">
      <c r="A574" s="42" t="s">
        <v>370</v>
      </c>
      <c r="B574" s="43" t="s">
        <v>504</v>
      </c>
      <c r="C574" s="42" t="s">
        <v>155</v>
      </c>
      <c r="D574" s="42" t="s">
        <v>505</v>
      </c>
      <c r="E574" s="257" t="s">
        <v>373</v>
      </c>
      <c r="F574" s="257"/>
      <c r="G574" s="44" t="s">
        <v>506</v>
      </c>
      <c r="H574" s="45">
        <v>6.0000000000000001E-3</v>
      </c>
      <c r="I574" s="46">
        <v>41.49</v>
      </c>
      <c r="J574" s="46">
        <f t="shared" si="55"/>
        <v>0.24</v>
      </c>
    </row>
    <row r="575" spans="1:10" x14ac:dyDescent="0.2">
      <c r="A575" s="47"/>
      <c r="B575" s="47"/>
      <c r="C575" s="47"/>
      <c r="D575" s="47"/>
      <c r="E575" s="47"/>
      <c r="F575" s="48"/>
      <c r="G575" s="47"/>
      <c r="H575" s="48"/>
      <c r="I575" s="47" t="s">
        <v>316</v>
      </c>
      <c r="J575" s="48">
        <f>TRUNC(SUM(J570:J574),2)</f>
        <v>59.11</v>
      </c>
    </row>
    <row r="576" spans="1:10" ht="15" thickBot="1" x14ac:dyDescent="0.25">
      <c r="A576" s="47"/>
      <c r="B576" s="47"/>
      <c r="C576" s="47"/>
      <c r="D576" s="47"/>
      <c r="E576" s="47"/>
      <c r="F576" s="48"/>
      <c r="G576" s="47"/>
      <c r="H576" s="258"/>
      <c r="I576" s="258"/>
      <c r="J576" s="48"/>
    </row>
    <row r="577" spans="1:10" ht="0.95" customHeight="1" thickTop="1" x14ac:dyDescent="0.2">
      <c r="A577" s="49"/>
      <c r="B577" s="49"/>
      <c r="C577" s="49"/>
      <c r="D577" s="49"/>
      <c r="E577" s="49"/>
      <c r="F577" s="49"/>
      <c r="G577" s="49"/>
      <c r="H577" s="49"/>
      <c r="I577" s="49"/>
      <c r="J577" s="49"/>
    </row>
    <row r="578" spans="1:10" ht="18" customHeight="1" x14ac:dyDescent="0.2">
      <c r="A578" s="34" t="s">
        <v>169</v>
      </c>
      <c r="B578" s="35" t="s">
        <v>9</v>
      </c>
      <c r="C578" s="34" t="s">
        <v>10</v>
      </c>
      <c r="D578" s="34" t="s">
        <v>11</v>
      </c>
      <c r="E578" s="260" t="s">
        <v>367</v>
      </c>
      <c r="F578" s="260"/>
      <c r="G578" s="36" t="s">
        <v>12</v>
      </c>
      <c r="H578" s="35" t="s">
        <v>13</v>
      </c>
      <c r="I578" s="35" t="s">
        <v>14</v>
      </c>
      <c r="J578" s="35" t="s">
        <v>16</v>
      </c>
    </row>
    <row r="579" spans="1:10" ht="24" customHeight="1" x14ac:dyDescent="0.2">
      <c r="A579" s="37" t="s">
        <v>368</v>
      </c>
      <c r="B579" s="38" t="s">
        <v>170</v>
      </c>
      <c r="C579" s="37" t="s">
        <v>150</v>
      </c>
      <c r="D579" s="37" t="s">
        <v>171</v>
      </c>
      <c r="E579" s="261" t="s">
        <v>515</v>
      </c>
      <c r="F579" s="261"/>
      <c r="G579" s="39" t="s">
        <v>114</v>
      </c>
      <c r="H579" s="40"/>
      <c r="I579" s="41"/>
      <c r="J579" s="41"/>
    </row>
    <row r="580" spans="1:10" ht="24" customHeight="1" x14ac:dyDescent="0.2">
      <c r="A580" s="50" t="s">
        <v>395</v>
      </c>
      <c r="B580" s="51" t="s">
        <v>443</v>
      </c>
      <c r="C580" s="50" t="s">
        <v>155</v>
      </c>
      <c r="D580" s="50" t="s">
        <v>444</v>
      </c>
      <c r="E580" s="259" t="s">
        <v>398</v>
      </c>
      <c r="F580" s="259"/>
      <c r="G580" s="52" t="s">
        <v>399</v>
      </c>
      <c r="H580" s="53">
        <v>0.315</v>
      </c>
      <c r="I580" s="54">
        <v>35.14</v>
      </c>
      <c r="J580" s="54">
        <f t="shared" ref="J580:J582" si="56">TRUNC(I580*H580,2)</f>
        <v>11.06</v>
      </c>
    </row>
    <row r="581" spans="1:10" ht="26.1" customHeight="1" x14ac:dyDescent="0.2">
      <c r="A581" s="50" t="s">
        <v>395</v>
      </c>
      <c r="B581" s="51" t="s">
        <v>445</v>
      </c>
      <c r="C581" s="50" t="s">
        <v>155</v>
      </c>
      <c r="D581" s="50" t="s">
        <v>446</v>
      </c>
      <c r="E581" s="259" t="s">
        <v>398</v>
      </c>
      <c r="F581" s="259"/>
      <c r="G581" s="52" t="s">
        <v>399</v>
      </c>
      <c r="H581" s="53">
        <v>0.315</v>
      </c>
      <c r="I581" s="54">
        <v>25.93</v>
      </c>
      <c r="J581" s="54">
        <f t="shared" si="56"/>
        <v>8.16</v>
      </c>
    </row>
    <row r="582" spans="1:10" ht="24" customHeight="1" x14ac:dyDescent="0.2">
      <c r="A582" s="42" t="s">
        <v>370</v>
      </c>
      <c r="B582" s="43" t="s">
        <v>516</v>
      </c>
      <c r="C582" s="42" t="s">
        <v>150</v>
      </c>
      <c r="D582" s="42" t="s">
        <v>517</v>
      </c>
      <c r="E582" s="257" t="s">
        <v>373</v>
      </c>
      <c r="F582" s="257"/>
      <c r="G582" s="44" t="s">
        <v>114</v>
      </c>
      <c r="H582" s="45">
        <v>1</v>
      </c>
      <c r="I582" s="46">
        <v>23.43</v>
      </c>
      <c r="J582" s="46">
        <f t="shared" si="56"/>
        <v>23.43</v>
      </c>
    </row>
    <row r="583" spans="1:10" x14ac:dyDescent="0.2">
      <c r="A583" s="47"/>
      <c r="B583" s="47"/>
      <c r="C583" s="47"/>
      <c r="D583" s="47"/>
      <c r="E583" s="47"/>
      <c r="F583" s="48"/>
      <c r="G583" s="47"/>
      <c r="H583" s="48"/>
      <c r="I583" s="47" t="s">
        <v>316</v>
      </c>
      <c r="J583" s="48">
        <f>TRUNC(SUM(J580:J582),2)</f>
        <v>42.65</v>
      </c>
    </row>
    <row r="584" spans="1:10" ht="15" thickBot="1" x14ac:dyDescent="0.25">
      <c r="A584" s="47"/>
      <c r="B584" s="47"/>
      <c r="C584" s="47"/>
      <c r="D584" s="47"/>
      <c r="E584" s="47"/>
      <c r="F584" s="48"/>
      <c r="G584" s="47"/>
      <c r="H584" s="258"/>
      <c r="I584" s="258"/>
      <c r="J584" s="48"/>
    </row>
    <row r="585" spans="1:10" ht="0.95" customHeight="1" thickTop="1" x14ac:dyDescent="0.2">
      <c r="A585" s="49"/>
      <c r="B585" s="49"/>
      <c r="C585" s="49"/>
      <c r="D585" s="49"/>
      <c r="E585" s="49"/>
      <c r="F585" s="49"/>
      <c r="G585" s="49"/>
      <c r="H585" s="49"/>
      <c r="I585" s="49"/>
      <c r="J585" s="49"/>
    </row>
    <row r="586" spans="1:10" ht="18" customHeight="1" x14ac:dyDescent="0.2">
      <c r="A586" s="34" t="s">
        <v>172</v>
      </c>
      <c r="B586" s="35" t="s">
        <v>9</v>
      </c>
      <c r="C586" s="34" t="s">
        <v>10</v>
      </c>
      <c r="D586" s="34" t="s">
        <v>11</v>
      </c>
      <c r="E586" s="260" t="s">
        <v>367</v>
      </c>
      <c r="F586" s="260"/>
      <c r="G586" s="36" t="s">
        <v>12</v>
      </c>
      <c r="H586" s="35" t="s">
        <v>13</v>
      </c>
      <c r="I586" s="35" t="s">
        <v>14</v>
      </c>
      <c r="J586" s="35" t="s">
        <v>16</v>
      </c>
    </row>
    <row r="587" spans="1:10" ht="24" customHeight="1" x14ac:dyDescent="0.2">
      <c r="A587" s="37" t="s">
        <v>368</v>
      </c>
      <c r="B587" s="38" t="s">
        <v>173</v>
      </c>
      <c r="C587" s="37" t="s">
        <v>150</v>
      </c>
      <c r="D587" s="37" t="s">
        <v>174</v>
      </c>
      <c r="E587" s="261" t="s">
        <v>515</v>
      </c>
      <c r="F587" s="261"/>
      <c r="G587" s="39" t="s">
        <v>114</v>
      </c>
      <c r="H587" s="40"/>
      <c r="I587" s="41"/>
      <c r="J587" s="41"/>
    </row>
    <row r="588" spans="1:10" ht="24" customHeight="1" x14ac:dyDescent="0.2">
      <c r="A588" s="50" t="s">
        <v>395</v>
      </c>
      <c r="B588" s="51" t="s">
        <v>443</v>
      </c>
      <c r="C588" s="50" t="s">
        <v>155</v>
      </c>
      <c r="D588" s="50" t="s">
        <v>444</v>
      </c>
      <c r="E588" s="259" t="s">
        <v>398</v>
      </c>
      <c r="F588" s="259"/>
      <c r="G588" s="52" t="s">
        <v>399</v>
      </c>
      <c r="H588" s="53">
        <v>0.4</v>
      </c>
      <c r="I588" s="54">
        <v>35.14</v>
      </c>
      <c r="J588" s="54">
        <f t="shared" ref="J588:J590" si="57">TRUNC(I588*H588,2)</f>
        <v>14.05</v>
      </c>
    </row>
    <row r="589" spans="1:10" ht="26.1" customHeight="1" x14ac:dyDescent="0.2">
      <c r="A589" s="50" t="s">
        <v>395</v>
      </c>
      <c r="B589" s="51" t="s">
        <v>445</v>
      </c>
      <c r="C589" s="50" t="s">
        <v>155</v>
      </c>
      <c r="D589" s="50" t="s">
        <v>446</v>
      </c>
      <c r="E589" s="259" t="s">
        <v>398</v>
      </c>
      <c r="F589" s="259"/>
      <c r="G589" s="52" t="s">
        <v>399</v>
      </c>
      <c r="H589" s="53">
        <v>0.4</v>
      </c>
      <c r="I589" s="54">
        <v>25.93</v>
      </c>
      <c r="J589" s="54">
        <f t="shared" si="57"/>
        <v>10.37</v>
      </c>
    </row>
    <row r="590" spans="1:10" ht="24" customHeight="1" x14ac:dyDescent="0.2">
      <c r="A590" s="42" t="s">
        <v>370</v>
      </c>
      <c r="B590" s="43" t="s">
        <v>518</v>
      </c>
      <c r="C590" s="42" t="s">
        <v>150</v>
      </c>
      <c r="D590" s="42" t="s">
        <v>519</v>
      </c>
      <c r="E590" s="257" t="s">
        <v>373</v>
      </c>
      <c r="F590" s="257"/>
      <c r="G590" s="44" t="s">
        <v>114</v>
      </c>
      <c r="H590" s="45">
        <v>1</v>
      </c>
      <c r="I590" s="46">
        <v>30.15</v>
      </c>
      <c r="J590" s="46">
        <f t="shared" si="57"/>
        <v>30.15</v>
      </c>
    </row>
    <row r="591" spans="1:10" x14ac:dyDescent="0.2">
      <c r="A591" s="47"/>
      <c r="B591" s="47"/>
      <c r="C591" s="47"/>
      <c r="D591" s="47"/>
      <c r="E591" s="47"/>
      <c r="F591" s="48"/>
      <c r="G591" s="47"/>
      <c r="H591" s="48"/>
      <c r="I591" s="47" t="s">
        <v>316</v>
      </c>
      <c r="J591" s="48">
        <f>TRUNC(SUM(J588:J590),2)</f>
        <v>54.57</v>
      </c>
    </row>
    <row r="592" spans="1:10" ht="15" thickBot="1" x14ac:dyDescent="0.25">
      <c r="A592" s="47"/>
      <c r="B592" s="47"/>
      <c r="C592" s="47"/>
      <c r="D592" s="47"/>
      <c r="E592" s="47"/>
      <c r="F592" s="48"/>
      <c r="G592" s="47"/>
      <c r="H592" s="258"/>
      <c r="I592" s="258"/>
      <c r="J592" s="48"/>
    </row>
    <row r="593" spans="1:10" ht="0.95" customHeight="1" thickTop="1" x14ac:dyDescent="0.2">
      <c r="A593" s="49"/>
      <c r="B593" s="49"/>
      <c r="C593" s="49"/>
      <c r="D593" s="49"/>
      <c r="E593" s="49"/>
      <c r="F593" s="49"/>
      <c r="G593" s="49"/>
      <c r="H593" s="49"/>
      <c r="I593" s="49"/>
      <c r="J593" s="49"/>
    </row>
    <row r="594" spans="1:10" ht="18" customHeight="1" x14ac:dyDescent="0.2">
      <c r="A594" s="34" t="s">
        <v>175</v>
      </c>
      <c r="B594" s="35" t="s">
        <v>9</v>
      </c>
      <c r="C594" s="34" t="s">
        <v>10</v>
      </c>
      <c r="D594" s="34" t="s">
        <v>11</v>
      </c>
      <c r="E594" s="260" t="s">
        <v>367</v>
      </c>
      <c r="F594" s="260"/>
      <c r="G594" s="36" t="s">
        <v>12</v>
      </c>
      <c r="H594" s="35" t="s">
        <v>13</v>
      </c>
      <c r="I594" s="35" t="s">
        <v>14</v>
      </c>
      <c r="J594" s="35" t="s">
        <v>16</v>
      </c>
    </row>
    <row r="595" spans="1:10" ht="26.1" customHeight="1" x14ac:dyDescent="0.2">
      <c r="A595" s="37" t="s">
        <v>368</v>
      </c>
      <c r="B595" s="38" t="s">
        <v>176</v>
      </c>
      <c r="C595" s="37" t="s">
        <v>21</v>
      </c>
      <c r="D595" s="37" t="s">
        <v>177</v>
      </c>
      <c r="E595" s="261">
        <v>61</v>
      </c>
      <c r="F595" s="261"/>
      <c r="G595" s="39" t="s">
        <v>152</v>
      </c>
      <c r="H595" s="40"/>
      <c r="I595" s="41"/>
      <c r="J595" s="41"/>
    </row>
    <row r="596" spans="1:10" ht="24" customHeight="1" x14ac:dyDescent="0.2">
      <c r="A596" s="50" t="s">
        <v>395</v>
      </c>
      <c r="B596" s="51" t="s">
        <v>443</v>
      </c>
      <c r="C596" s="50" t="s">
        <v>155</v>
      </c>
      <c r="D596" s="50" t="s">
        <v>444</v>
      </c>
      <c r="E596" s="259" t="s">
        <v>398</v>
      </c>
      <c r="F596" s="259"/>
      <c r="G596" s="52" t="s">
        <v>399</v>
      </c>
      <c r="H596" s="53">
        <v>0.63800000000000001</v>
      </c>
      <c r="I596" s="54">
        <v>35.14</v>
      </c>
      <c r="J596" s="54">
        <f t="shared" ref="J596:J598" si="58">TRUNC(I596*H596,2)</f>
        <v>22.41</v>
      </c>
    </row>
    <row r="597" spans="1:10" ht="26.1" customHeight="1" x14ac:dyDescent="0.2">
      <c r="A597" s="50" t="s">
        <v>395</v>
      </c>
      <c r="B597" s="51" t="s">
        <v>445</v>
      </c>
      <c r="C597" s="50" t="s">
        <v>155</v>
      </c>
      <c r="D597" s="50" t="s">
        <v>446</v>
      </c>
      <c r="E597" s="259" t="s">
        <v>398</v>
      </c>
      <c r="F597" s="259"/>
      <c r="G597" s="52" t="s">
        <v>399</v>
      </c>
      <c r="H597" s="53">
        <v>0.63800000000000001</v>
      </c>
      <c r="I597" s="54">
        <v>25.93</v>
      </c>
      <c r="J597" s="54">
        <f t="shared" si="58"/>
        <v>16.54</v>
      </c>
    </row>
    <row r="598" spans="1:10" ht="39" customHeight="1" x14ac:dyDescent="0.2">
      <c r="A598" s="42" t="s">
        <v>370</v>
      </c>
      <c r="B598" s="43" t="s">
        <v>520</v>
      </c>
      <c r="C598" s="42" t="s">
        <v>155</v>
      </c>
      <c r="D598" s="42" t="s">
        <v>521</v>
      </c>
      <c r="E598" s="257" t="s">
        <v>373</v>
      </c>
      <c r="F598" s="257"/>
      <c r="G598" s="44" t="s">
        <v>152</v>
      </c>
      <c r="H598" s="45">
        <v>1</v>
      </c>
      <c r="I598" s="46">
        <v>5.98</v>
      </c>
      <c r="J598" s="46">
        <f t="shared" si="58"/>
        <v>5.98</v>
      </c>
    </row>
    <row r="599" spans="1:10" x14ac:dyDescent="0.2">
      <c r="A599" s="47"/>
      <c r="B599" s="47"/>
      <c r="C599" s="47"/>
      <c r="D599" s="47"/>
      <c r="E599" s="47"/>
      <c r="F599" s="48"/>
      <c r="G599" s="47"/>
      <c r="H599" s="48"/>
      <c r="I599" s="47" t="s">
        <v>316</v>
      </c>
      <c r="J599" s="48">
        <f>TRUNC(SUM(J596:J598),2)</f>
        <v>44.93</v>
      </c>
    </row>
    <row r="600" spans="1:10" ht="15" thickBot="1" x14ac:dyDescent="0.25">
      <c r="A600" s="47"/>
      <c r="B600" s="47"/>
      <c r="C600" s="47"/>
      <c r="D600" s="47"/>
      <c r="E600" s="47"/>
      <c r="F600" s="48"/>
      <c r="G600" s="47"/>
      <c r="H600" s="258"/>
      <c r="I600" s="258"/>
      <c r="J600" s="48"/>
    </row>
    <row r="601" spans="1:10" ht="0.95" customHeight="1" thickTop="1" x14ac:dyDescent="0.2">
      <c r="A601" s="49"/>
      <c r="B601" s="49"/>
      <c r="C601" s="49"/>
      <c r="D601" s="49"/>
      <c r="E601" s="49"/>
      <c r="F601" s="49"/>
      <c r="G601" s="49"/>
      <c r="H601" s="49"/>
      <c r="I601" s="49"/>
      <c r="J601" s="49"/>
    </row>
    <row r="602" spans="1:10" ht="18" customHeight="1" x14ac:dyDescent="0.2">
      <c r="A602" s="34" t="s">
        <v>178</v>
      </c>
      <c r="B602" s="35" t="s">
        <v>9</v>
      </c>
      <c r="C602" s="34" t="s">
        <v>10</v>
      </c>
      <c r="D602" s="34" t="s">
        <v>11</v>
      </c>
      <c r="E602" s="260" t="s">
        <v>367</v>
      </c>
      <c r="F602" s="260"/>
      <c r="G602" s="36" t="s">
        <v>12</v>
      </c>
      <c r="H602" s="35" t="s">
        <v>13</v>
      </c>
      <c r="I602" s="35" t="s">
        <v>14</v>
      </c>
      <c r="J602" s="35" t="s">
        <v>16</v>
      </c>
    </row>
    <row r="603" spans="1:10" ht="26.1" customHeight="1" x14ac:dyDescent="0.2">
      <c r="A603" s="37" t="s">
        <v>368</v>
      </c>
      <c r="B603" s="38" t="s">
        <v>179</v>
      </c>
      <c r="C603" s="37" t="s">
        <v>21</v>
      </c>
      <c r="D603" s="37" t="s">
        <v>180</v>
      </c>
      <c r="E603" s="261">
        <v>61</v>
      </c>
      <c r="F603" s="261"/>
      <c r="G603" s="39" t="s">
        <v>152</v>
      </c>
      <c r="H603" s="40"/>
      <c r="I603" s="41"/>
      <c r="J603" s="41"/>
    </row>
    <row r="604" spans="1:10" ht="24" customHeight="1" x14ac:dyDescent="0.2">
      <c r="A604" s="50" t="s">
        <v>395</v>
      </c>
      <c r="B604" s="51" t="s">
        <v>443</v>
      </c>
      <c r="C604" s="50" t="s">
        <v>155</v>
      </c>
      <c r="D604" s="50" t="s">
        <v>444</v>
      </c>
      <c r="E604" s="259" t="s">
        <v>398</v>
      </c>
      <c r="F604" s="259"/>
      <c r="G604" s="52" t="s">
        <v>399</v>
      </c>
      <c r="H604" s="53">
        <v>0.63800000000000001</v>
      </c>
      <c r="I604" s="54">
        <v>35.14</v>
      </c>
      <c r="J604" s="54">
        <f t="shared" ref="J604:J606" si="59">TRUNC(I604*H604,2)</f>
        <v>22.41</v>
      </c>
    </row>
    <row r="605" spans="1:10" ht="26.1" customHeight="1" x14ac:dyDescent="0.2">
      <c r="A605" s="50" t="s">
        <v>395</v>
      </c>
      <c r="B605" s="51" t="s">
        <v>445</v>
      </c>
      <c r="C605" s="50" t="s">
        <v>155</v>
      </c>
      <c r="D605" s="50" t="s">
        <v>446</v>
      </c>
      <c r="E605" s="259" t="s">
        <v>398</v>
      </c>
      <c r="F605" s="259"/>
      <c r="G605" s="52" t="s">
        <v>399</v>
      </c>
      <c r="H605" s="53">
        <v>0.63800000000000001</v>
      </c>
      <c r="I605" s="54">
        <v>25.93</v>
      </c>
      <c r="J605" s="54">
        <f t="shared" si="59"/>
        <v>16.54</v>
      </c>
    </row>
    <row r="606" spans="1:10" ht="39" customHeight="1" x14ac:dyDescent="0.2">
      <c r="A606" s="42" t="s">
        <v>370</v>
      </c>
      <c r="B606" s="43" t="s">
        <v>522</v>
      </c>
      <c r="C606" s="42" t="s">
        <v>155</v>
      </c>
      <c r="D606" s="42" t="s">
        <v>523</v>
      </c>
      <c r="E606" s="257" t="s">
        <v>373</v>
      </c>
      <c r="F606" s="257"/>
      <c r="G606" s="44" t="s">
        <v>152</v>
      </c>
      <c r="H606" s="45">
        <v>1</v>
      </c>
      <c r="I606" s="46">
        <v>9.34</v>
      </c>
      <c r="J606" s="46">
        <f t="shared" si="59"/>
        <v>9.34</v>
      </c>
    </row>
    <row r="607" spans="1:10" x14ac:dyDescent="0.2">
      <c r="A607" s="47"/>
      <c r="B607" s="47"/>
      <c r="C607" s="47"/>
      <c r="D607" s="47"/>
      <c r="E607" s="47"/>
      <c r="F607" s="48"/>
      <c r="G607" s="47"/>
      <c r="H607" s="48"/>
      <c r="I607" s="47" t="s">
        <v>316</v>
      </c>
      <c r="J607" s="48">
        <f>TRUNC(SUM(J604:J606),2)</f>
        <v>48.29</v>
      </c>
    </row>
    <row r="608" spans="1:10" ht="15" thickBot="1" x14ac:dyDescent="0.25">
      <c r="A608" s="47"/>
      <c r="B608" s="47"/>
      <c r="C608" s="47"/>
      <c r="D608" s="47"/>
      <c r="E608" s="47"/>
      <c r="F608" s="48"/>
      <c r="G608" s="47"/>
      <c r="H608" s="258"/>
      <c r="I608" s="258"/>
      <c r="J608" s="48"/>
    </row>
    <row r="609" spans="1:10" ht="0.95" customHeight="1" thickTop="1" x14ac:dyDescent="0.2">
      <c r="A609" s="49"/>
      <c r="B609" s="49"/>
      <c r="C609" s="49"/>
      <c r="D609" s="49"/>
      <c r="E609" s="49"/>
      <c r="F609" s="49"/>
      <c r="G609" s="49"/>
      <c r="H609" s="49"/>
      <c r="I609" s="49"/>
      <c r="J609" s="49"/>
    </row>
    <row r="610" spans="1:10" ht="18" customHeight="1" x14ac:dyDescent="0.2">
      <c r="A610" s="34" t="s">
        <v>181</v>
      </c>
      <c r="B610" s="35" t="s">
        <v>9</v>
      </c>
      <c r="C610" s="34" t="s">
        <v>10</v>
      </c>
      <c r="D610" s="34" t="s">
        <v>11</v>
      </c>
      <c r="E610" s="260" t="s">
        <v>367</v>
      </c>
      <c r="F610" s="260"/>
      <c r="G610" s="36" t="s">
        <v>12</v>
      </c>
      <c r="H610" s="35" t="s">
        <v>13</v>
      </c>
      <c r="I610" s="35" t="s">
        <v>14</v>
      </c>
      <c r="J610" s="35" t="s">
        <v>16</v>
      </c>
    </row>
    <row r="611" spans="1:10" ht="39" customHeight="1" x14ac:dyDescent="0.2">
      <c r="A611" s="37" t="s">
        <v>368</v>
      </c>
      <c r="B611" s="38" t="s">
        <v>182</v>
      </c>
      <c r="C611" s="37" t="s">
        <v>155</v>
      </c>
      <c r="D611" s="37" t="s">
        <v>183</v>
      </c>
      <c r="E611" s="261" t="s">
        <v>442</v>
      </c>
      <c r="F611" s="261"/>
      <c r="G611" s="39" t="s">
        <v>114</v>
      </c>
      <c r="H611" s="40"/>
      <c r="I611" s="41"/>
      <c r="J611" s="41"/>
    </row>
    <row r="612" spans="1:10" ht="26.1" customHeight="1" x14ac:dyDescent="0.2">
      <c r="A612" s="50" t="s">
        <v>395</v>
      </c>
      <c r="B612" s="51" t="s">
        <v>445</v>
      </c>
      <c r="C612" s="50" t="s">
        <v>155</v>
      </c>
      <c r="D612" s="50" t="s">
        <v>446</v>
      </c>
      <c r="E612" s="259" t="s">
        <v>398</v>
      </c>
      <c r="F612" s="259"/>
      <c r="G612" s="52" t="s">
        <v>399</v>
      </c>
      <c r="H612" s="53">
        <v>0.129</v>
      </c>
      <c r="I612" s="54">
        <v>25.93</v>
      </c>
      <c r="J612" s="54">
        <f t="shared" ref="J612:J614" si="60">TRUNC(I612*H612,2)</f>
        <v>3.34</v>
      </c>
    </row>
    <row r="613" spans="1:10" ht="24" customHeight="1" x14ac:dyDescent="0.2">
      <c r="A613" s="50" t="s">
        <v>395</v>
      </c>
      <c r="B613" s="51" t="s">
        <v>443</v>
      </c>
      <c r="C613" s="50" t="s">
        <v>155</v>
      </c>
      <c r="D613" s="50" t="s">
        <v>444</v>
      </c>
      <c r="E613" s="259" t="s">
        <v>398</v>
      </c>
      <c r="F613" s="259"/>
      <c r="G613" s="52" t="s">
        <v>399</v>
      </c>
      <c r="H613" s="53">
        <v>0.129</v>
      </c>
      <c r="I613" s="54">
        <v>35.14</v>
      </c>
      <c r="J613" s="54">
        <f t="shared" si="60"/>
        <v>4.53</v>
      </c>
    </row>
    <row r="614" spans="1:10" ht="26.1" customHeight="1" x14ac:dyDescent="0.2">
      <c r="A614" s="42" t="s">
        <v>370</v>
      </c>
      <c r="B614" s="43" t="s">
        <v>524</v>
      </c>
      <c r="C614" s="42" t="s">
        <v>155</v>
      </c>
      <c r="D614" s="42" t="s">
        <v>525</v>
      </c>
      <c r="E614" s="257" t="s">
        <v>373</v>
      </c>
      <c r="F614" s="257"/>
      <c r="G614" s="44" t="s">
        <v>114</v>
      </c>
      <c r="H614" s="45">
        <v>1.1000000000000001</v>
      </c>
      <c r="I614" s="46">
        <v>15.4</v>
      </c>
      <c r="J614" s="46">
        <f t="shared" si="60"/>
        <v>16.940000000000001</v>
      </c>
    </row>
    <row r="615" spans="1:10" x14ac:dyDescent="0.2">
      <c r="A615" s="47"/>
      <c r="B615" s="47"/>
      <c r="C615" s="47"/>
      <c r="D615" s="47"/>
      <c r="E615" s="47"/>
      <c r="F615" s="48"/>
      <c r="G615" s="47"/>
      <c r="H615" s="48"/>
      <c r="I615" s="47" t="s">
        <v>316</v>
      </c>
      <c r="J615" s="48">
        <f>TRUNC(SUM(J612:J614),2)</f>
        <v>24.81</v>
      </c>
    </row>
    <row r="616" spans="1:10" ht="15" thickBot="1" x14ac:dyDescent="0.25">
      <c r="A616" s="47"/>
      <c r="B616" s="47"/>
      <c r="C616" s="47"/>
      <c r="D616" s="47"/>
      <c r="E616" s="47"/>
      <c r="F616" s="48"/>
      <c r="G616" s="47"/>
      <c r="H616" s="258"/>
      <c r="I616" s="258"/>
      <c r="J616" s="48"/>
    </row>
    <row r="617" spans="1:10" ht="0.95" customHeight="1" thickTop="1" x14ac:dyDescent="0.2">
      <c r="A617" s="49"/>
      <c r="B617" s="49"/>
      <c r="C617" s="49"/>
      <c r="D617" s="49"/>
      <c r="E617" s="49"/>
      <c r="F617" s="49"/>
      <c r="G617" s="49"/>
      <c r="H617" s="49"/>
      <c r="I617" s="49"/>
      <c r="J617" s="49"/>
    </row>
    <row r="618" spans="1:10" ht="18" customHeight="1" x14ac:dyDescent="0.2">
      <c r="A618" s="34" t="s">
        <v>184</v>
      </c>
      <c r="B618" s="35" t="s">
        <v>9</v>
      </c>
      <c r="C618" s="34" t="s">
        <v>10</v>
      </c>
      <c r="D618" s="34" t="s">
        <v>11</v>
      </c>
      <c r="E618" s="260" t="s">
        <v>367</v>
      </c>
      <c r="F618" s="260"/>
      <c r="G618" s="36" t="s">
        <v>12</v>
      </c>
      <c r="H618" s="35" t="s">
        <v>13</v>
      </c>
      <c r="I618" s="35" t="s">
        <v>14</v>
      </c>
      <c r="J618" s="35" t="s">
        <v>16</v>
      </c>
    </row>
    <row r="619" spans="1:10" ht="39" customHeight="1" x14ac:dyDescent="0.2">
      <c r="A619" s="37" t="s">
        <v>368</v>
      </c>
      <c r="B619" s="38" t="s">
        <v>185</v>
      </c>
      <c r="C619" s="37" t="s">
        <v>155</v>
      </c>
      <c r="D619" s="37" t="s">
        <v>186</v>
      </c>
      <c r="E619" s="261" t="s">
        <v>442</v>
      </c>
      <c r="F619" s="261"/>
      <c r="G619" s="39" t="s">
        <v>114</v>
      </c>
      <c r="H619" s="40"/>
      <c r="I619" s="41"/>
      <c r="J619" s="41"/>
    </row>
    <row r="620" spans="1:10" ht="26.1" customHeight="1" x14ac:dyDescent="0.2">
      <c r="A620" s="50" t="s">
        <v>395</v>
      </c>
      <c r="B620" s="51" t="s">
        <v>445</v>
      </c>
      <c r="C620" s="50" t="s">
        <v>155</v>
      </c>
      <c r="D620" s="50" t="s">
        <v>446</v>
      </c>
      <c r="E620" s="259" t="s">
        <v>398</v>
      </c>
      <c r="F620" s="259"/>
      <c r="G620" s="52" t="s">
        <v>399</v>
      </c>
      <c r="H620" s="53">
        <v>0.11219999999999999</v>
      </c>
      <c r="I620" s="54">
        <v>25.93</v>
      </c>
      <c r="J620" s="54">
        <f t="shared" ref="J620:J622" si="61">TRUNC(I620*H620,2)</f>
        <v>2.9</v>
      </c>
    </row>
    <row r="621" spans="1:10" ht="24" customHeight="1" x14ac:dyDescent="0.2">
      <c r="A621" s="50" t="s">
        <v>395</v>
      </c>
      <c r="B621" s="51" t="s">
        <v>443</v>
      </c>
      <c r="C621" s="50" t="s">
        <v>155</v>
      </c>
      <c r="D621" s="50" t="s">
        <v>444</v>
      </c>
      <c r="E621" s="259" t="s">
        <v>398</v>
      </c>
      <c r="F621" s="259"/>
      <c r="G621" s="52" t="s">
        <v>399</v>
      </c>
      <c r="H621" s="53">
        <v>0.11219999999999999</v>
      </c>
      <c r="I621" s="54">
        <v>35.14</v>
      </c>
      <c r="J621" s="54">
        <f t="shared" si="61"/>
        <v>3.94</v>
      </c>
    </row>
    <row r="622" spans="1:10" ht="26.1" customHeight="1" x14ac:dyDescent="0.2">
      <c r="A622" s="42" t="s">
        <v>370</v>
      </c>
      <c r="B622" s="43" t="s">
        <v>526</v>
      </c>
      <c r="C622" s="42" t="s">
        <v>155</v>
      </c>
      <c r="D622" s="42" t="s">
        <v>527</v>
      </c>
      <c r="E622" s="257" t="s">
        <v>373</v>
      </c>
      <c r="F622" s="257"/>
      <c r="G622" s="44" t="s">
        <v>114</v>
      </c>
      <c r="H622" s="45">
        <v>1.1000000000000001</v>
      </c>
      <c r="I622" s="46">
        <v>9.42</v>
      </c>
      <c r="J622" s="46">
        <f t="shared" si="61"/>
        <v>10.36</v>
      </c>
    </row>
    <row r="623" spans="1:10" x14ac:dyDescent="0.2">
      <c r="A623" s="47"/>
      <c r="B623" s="47"/>
      <c r="C623" s="47"/>
      <c r="D623" s="47"/>
      <c r="E623" s="47"/>
      <c r="F623" s="48"/>
      <c r="G623" s="47"/>
      <c r="H623" s="48"/>
      <c r="I623" s="47" t="s">
        <v>316</v>
      </c>
      <c r="J623" s="48">
        <f>TRUNC(SUM(J620:J622),2)</f>
        <v>17.2</v>
      </c>
    </row>
    <row r="624" spans="1:10" ht="15" thickBot="1" x14ac:dyDescent="0.25">
      <c r="A624" s="47"/>
      <c r="B624" s="47"/>
      <c r="C624" s="47"/>
      <c r="D624" s="47"/>
      <c r="E624" s="47"/>
      <c r="F624" s="48"/>
      <c r="G624" s="47"/>
      <c r="H624" s="258"/>
      <c r="I624" s="258"/>
      <c r="J624" s="48"/>
    </row>
    <row r="625" spans="1:10" ht="0.95" customHeight="1" thickTop="1" x14ac:dyDescent="0.2">
      <c r="A625" s="49"/>
      <c r="B625" s="49"/>
      <c r="C625" s="49"/>
      <c r="D625" s="49"/>
      <c r="E625" s="49"/>
      <c r="F625" s="49"/>
      <c r="G625" s="49"/>
      <c r="H625" s="49"/>
      <c r="I625" s="49"/>
      <c r="J625" s="49"/>
    </row>
    <row r="626" spans="1:10" ht="18" customHeight="1" x14ac:dyDescent="0.2">
      <c r="A626" s="34" t="s">
        <v>187</v>
      </c>
      <c r="B626" s="35" t="s">
        <v>9</v>
      </c>
      <c r="C626" s="34" t="s">
        <v>10</v>
      </c>
      <c r="D626" s="34" t="s">
        <v>11</v>
      </c>
      <c r="E626" s="260" t="s">
        <v>367</v>
      </c>
      <c r="F626" s="260"/>
      <c r="G626" s="36" t="s">
        <v>12</v>
      </c>
      <c r="H626" s="35" t="s">
        <v>13</v>
      </c>
      <c r="I626" s="35" t="s">
        <v>14</v>
      </c>
      <c r="J626" s="35" t="s">
        <v>16</v>
      </c>
    </row>
    <row r="627" spans="1:10" ht="51.95" customHeight="1" x14ac:dyDescent="0.2">
      <c r="A627" s="37" t="s">
        <v>368</v>
      </c>
      <c r="B627" s="38" t="s">
        <v>188</v>
      </c>
      <c r="C627" s="37" t="s">
        <v>155</v>
      </c>
      <c r="D627" s="37" t="s">
        <v>189</v>
      </c>
      <c r="E627" s="261" t="s">
        <v>442</v>
      </c>
      <c r="F627" s="261"/>
      <c r="G627" s="39" t="s">
        <v>152</v>
      </c>
      <c r="H627" s="40"/>
      <c r="I627" s="41"/>
      <c r="J627" s="41"/>
    </row>
    <row r="628" spans="1:10" ht="26.1" customHeight="1" x14ac:dyDescent="0.2">
      <c r="A628" s="50" t="s">
        <v>395</v>
      </c>
      <c r="B628" s="51" t="s">
        <v>445</v>
      </c>
      <c r="C628" s="50" t="s">
        <v>155</v>
      </c>
      <c r="D628" s="50" t="s">
        <v>446</v>
      </c>
      <c r="E628" s="259" t="s">
        <v>398</v>
      </c>
      <c r="F628" s="259"/>
      <c r="G628" s="52" t="s">
        <v>399</v>
      </c>
      <c r="H628" s="53">
        <v>0.33650000000000002</v>
      </c>
      <c r="I628" s="54">
        <v>25.93</v>
      </c>
      <c r="J628" s="54">
        <f t="shared" ref="J628:J630" si="62">TRUNC(I628*H628,2)</f>
        <v>8.7200000000000006</v>
      </c>
    </row>
    <row r="629" spans="1:10" ht="24" customHeight="1" x14ac:dyDescent="0.2">
      <c r="A629" s="50" t="s">
        <v>395</v>
      </c>
      <c r="B629" s="51" t="s">
        <v>443</v>
      </c>
      <c r="C629" s="50" t="s">
        <v>155</v>
      </c>
      <c r="D629" s="50" t="s">
        <v>444</v>
      </c>
      <c r="E629" s="259" t="s">
        <v>398</v>
      </c>
      <c r="F629" s="259"/>
      <c r="G629" s="52" t="s">
        <v>399</v>
      </c>
      <c r="H629" s="53">
        <v>0.33650000000000002</v>
      </c>
      <c r="I629" s="54">
        <v>35.14</v>
      </c>
      <c r="J629" s="54">
        <f t="shared" si="62"/>
        <v>11.82</v>
      </c>
    </row>
    <row r="630" spans="1:10" ht="26.1" customHeight="1" x14ac:dyDescent="0.2">
      <c r="A630" s="42" t="s">
        <v>370</v>
      </c>
      <c r="B630" s="43" t="s">
        <v>528</v>
      </c>
      <c r="C630" s="42" t="s">
        <v>155</v>
      </c>
      <c r="D630" s="42" t="s">
        <v>529</v>
      </c>
      <c r="E630" s="257" t="s">
        <v>373</v>
      </c>
      <c r="F630" s="257"/>
      <c r="G630" s="44" t="s">
        <v>152</v>
      </c>
      <c r="H630" s="45">
        <v>1</v>
      </c>
      <c r="I630" s="46">
        <v>6.08</v>
      </c>
      <c r="J630" s="46">
        <f t="shared" si="62"/>
        <v>6.08</v>
      </c>
    </row>
    <row r="631" spans="1:10" x14ac:dyDescent="0.2">
      <c r="A631" s="47"/>
      <c r="B631" s="47"/>
      <c r="C631" s="47"/>
      <c r="D631" s="47"/>
      <c r="E631" s="47"/>
      <c r="F631" s="48"/>
      <c r="G631" s="47"/>
      <c r="H631" s="48"/>
      <c r="I631" s="47" t="s">
        <v>316</v>
      </c>
      <c r="J631" s="48">
        <f>TRUNC(SUM(J628:J630),2)</f>
        <v>26.62</v>
      </c>
    </row>
    <row r="632" spans="1:10" ht="15" thickBot="1" x14ac:dyDescent="0.25">
      <c r="A632" s="47"/>
      <c r="B632" s="47"/>
      <c r="C632" s="47"/>
      <c r="D632" s="47"/>
      <c r="E632" s="47"/>
      <c r="F632" s="48"/>
      <c r="G632" s="47"/>
      <c r="H632" s="258"/>
      <c r="I632" s="258"/>
      <c r="J632" s="48"/>
    </row>
    <row r="633" spans="1:10" ht="0.95" customHeight="1" thickTop="1" x14ac:dyDescent="0.2">
      <c r="A633" s="49"/>
      <c r="B633" s="49"/>
      <c r="C633" s="49"/>
      <c r="D633" s="49"/>
      <c r="E633" s="49"/>
      <c r="F633" s="49"/>
      <c r="G633" s="49"/>
      <c r="H633" s="49"/>
      <c r="I633" s="49"/>
      <c r="J633" s="49"/>
    </row>
    <row r="634" spans="1:10" ht="18" customHeight="1" x14ac:dyDescent="0.2">
      <c r="A634" s="34" t="s">
        <v>190</v>
      </c>
      <c r="B634" s="35" t="s">
        <v>9</v>
      </c>
      <c r="C634" s="34" t="s">
        <v>10</v>
      </c>
      <c r="D634" s="34" t="s">
        <v>11</v>
      </c>
      <c r="E634" s="260" t="s">
        <v>367</v>
      </c>
      <c r="F634" s="260"/>
      <c r="G634" s="36" t="s">
        <v>12</v>
      </c>
      <c r="H634" s="35" t="s">
        <v>13</v>
      </c>
      <c r="I634" s="35" t="s">
        <v>14</v>
      </c>
      <c r="J634" s="35" t="s">
        <v>16</v>
      </c>
    </row>
    <row r="635" spans="1:10" ht="51.95" customHeight="1" x14ac:dyDescent="0.2">
      <c r="A635" s="37" t="s">
        <v>368</v>
      </c>
      <c r="B635" s="38" t="s">
        <v>191</v>
      </c>
      <c r="C635" s="37" t="s">
        <v>155</v>
      </c>
      <c r="D635" s="37" t="s">
        <v>192</v>
      </c>
      <c r="E635" s="261" t="s">
        <v>442</v>
      </c>
      <c r="F635" s="261"/>
      <c r="G635" s="39" t="s">
        <v>152</v>
      </c>
      <c r="H635" s="40"/>
      <c r="I635" s="41"/>
      <c r="J635" s="41"/>
    </row>
    <row r="636" spans="1:10" ht="26.1" customHeight="1" x14ac:dyDescent="0.2">
      <c r="A636" s="50" t="s">
        <v>395</v>
      </c>
      <c r="B636" s="51" t="s">
        <v>445</v>
      </c>
      <c r="C636" s="50" t="s">
        <v>155</v>
      </c>
      <c r="D636" s="50" t="s">
        <v>446</v>
      </c>
      <c r="E636" s="259" t="s">
        <v>398</v>
      </c>
      <c r="F636" s="259"/>
      <c r="G636" s="52" t="s">
        <v>399</v>
      </c>
      <c r="H636" s="53">
        <v>0.38690000000000002</v>
      </c>
      <c r="I636" s="54">
        <v>25.93</v>
      </c>
      <c r="J636" s="54">
        <f t="shared" ref="J636:J638" si="63">TRUNC(I636*H636,2)</f>
        <v>10.029999999999999</v>
      </c>
    </row>
    <row r="637" spans="1:10" ht="24" customHeight="1" x14ac:dyDescent="0.2">
      <c r="A637" s="50" t="s">
        <v>395</v>
      </c>
      <c r="B637" s="51" t="s">
        <v>443</v>
      </c>
      <c r="C637" s="50" t="s">
        <v>155</v>
      </c>
      <c r="D637" s="50" t="s">
        <v>444</v>
      </c>
      <c r="E637" s="259" t="s">
        <v>398</v>
      </c>
      <c r="F637" s="259"/>
      <c r="G637" s="52" t="s">
        <v>399</v>
      </c>
      <c r="H637" s="53">
        <v>0.38690000000000002</v>
      </c>
      <c r="I637" s="54">
        <v>35.14</v>
      </c>
      <c r="J637" s="54">
        <f t="shared" si="63"/>
        <v>13.59</v>
      </c>
    </row>
    <row r="638" spans="1:10" ht="26.1" customHeight="1" x14ac:dyDescent="0.2">
      <c r="A638" s="42" t="s">
        <v>370</v>
      </c>
      <c r="B638" s="43" t="s">
        <v>530</v>
      </c>
      <c r="C638" s="42" t="s">
        <v>155</v>
      </c>
      <c r="D638" s="42" t="s">
        <v>531</v>
      </c>
      <c r="E638" s="257" t="s">
        <v>373</v>
      </c>
      <c r="F638" s="257"/>
      <c r="G638" s="44" t="s">
        <v>152</v>
      </c>
      <c r="H638" s="45">
        <v>1</v>
      </c>
      <c r="I638" s="46">
        <v>9.8800000000000008</v>
      </c>
      <c r="J638" s="46">
        <f t="shared" si="63"/>
        <v>9.8800000000000008</v>
      </c>
    </row>
    <row r="639" spans="1:10" x14ac:dyDescent="0.2">
      <c r="A639" s="47"/>
      <c r="B639" s="47"/>
      <c r="C639" s="47"/>
      <c r="D639" s="47"/>
      <c r="E639" s="47"/>
      <c r="F639" s="48"/>
      <c r="G639" s="47"/>
      <c r="H639" s="48"/>
      <c r="I639" s="47" t="s">
        <v>316</v>
      </c>
      <c r="J639" s="48">
        <f>TRUNC(SUM(J636:J638),2)</f>
        <v>33.5</v>
      </c>
    </row>
    <row r="640" spans="1:10" ht="15" thickBot="1" x14ac:dyDescent="0.25">
      <c r="A640" s="47"/>
      <c r="B640" s="47"/>
      <c r="C640" s="47"/>
      <c r="D640" s="47"/>
      <c r="E640" s="47"/>
      <c r="F640" s="48"/>
      <c r="G640" s="47"/>
      <c r="H640" s="258"/>
      <c r="I640" s="258"/>
      <c r="J640" s="48"/>
    </row>
    <row r="641" spans="1:10" ht="0.95" customHeight="1" thickTop="1" x14ac:dyDescent="0.2">
      <c r="A641" s="49"/>
      <c r="B641" s="49"/>
      <c r="C641" s="49"/>
      <c r="D641" s="49"/>
      <c r="E641" s="49"/>
      <c r="F641" s="49"/>
      <c r="G641" s="49"/>
      <c r="H641" s="49"/>
      <c r="I641" s="49"/>
      <c r="J641" s="49"/>
    </row>
    <row r="642" spans="1:10" ht="18" customHeight="1" x14ac:dyDescent="0.2">
      <c r="A642" s="34" t="s">
        <v>193</v>
      </c>
      <c r="B642" s="35" t="s">
        <v>9</v>
      </c>
      <c r="C642" s="34" t="s">
        <v>10</v>
      </c>
      <c r="D642" s="34" t="s">
        <v>11</v>
      </c>
      <c r="E642" s="260" t="s">
        <v>367</v>
      </c>
      <c r="F642" s="260"/>
      <c r="G642" s="36" t="s">
        <v>12</v>
      </c>
      <c r="H642" s="35" t="s">
        <v>13</v>
      </c>
      <c r="I642" s="35" t="s">
        <v>14</v>
      </c>
      <c r="J642" s="35" t="s">
        <v>16</v>
      </c>
    </row>
    <row r="643" spans="1:10" ht="51.95" customHeight="1" x14ac:dyDescent="0.2">
      <c r="A643" s="37" t="s">
        <v>368</v>
      </c>
      <c r="B643" s="38" t="s">
        <v>194</v>
      </c>
      <c r="C643" s="37" t="s">
        <v>155</v>
      </c>
      <c r="D643" s="37" t="s">
        <v>195</v>
      </c>
      <c r="E643" s="261" t="s">
        <v>442</v>
      </c>
      <c r="F643" s="261"/>
      <c r="G643" s="39" t="s">
        <v>152</v>
      </c>
      <c r="H643" s="40"/>
      <c r="I643" s="41"/>
      <c r="J643" s="41"/>
    </row>
    <row r="644" spans="1:10" ht="26.1" customHeight="1" x14ac:dyDescent="0.2">
      <c r="A644" s="50" t="s">
        <v>395</v>
      </c>
      <c r="B644" s="51" t="s">
        <v>445</v>
      </c>
      <c r="C644" s="50" t="s">
        <v>155</v>
      </c>
      <c r="D644" s="50" t="s">
        <v>446</v>
      </c>
      <c r="E644" s="259" t="s">
        <v>398</v>
      </c>
      <c r="F644" s="259"/>
      <c r="G644" s="52" t="s">
        <v>399</v>
      </c>
      <c r="H644" s="53">
        <v>0.2243</v>
      </c>
      <c r="I644" s="54">
        <v>25.93</v>
      </c>
      <c r="J644" s="54">
        <f t="shared" ref="J644:J646" si="64">TRUNC(I644*H644,2)</f>
        <v>5.81</v>
      </c>
    </row>
    <row r="645" spans="1:10" ht="24" customHeight="1" x14ac:dyDescent="0.2">
      <c r="A645" s="50" t="s">
        <v>395</v>
      </c>
      <c r="B645" s="51" t="s">
        <v>443</v>
      </c>
      <c r="C645" s="50" t="s">
        <v>155</v>
      </c>
      <c r="D645" s="50" t="s">
        <v>444</v>
      </c>
      <c r="E645" s="259" t="s">
        <v>398</v>
      </c>
      <c r="F645" s="259"/>
      <c r="G645" s="52" t="s">
        <v>399</v>
      </c>
      <c r="H645" s="53">
        <v>0.2243</v>
      </c>
      <c r="I645" s="54">
        <v>35.14</v>
      </c>
      <c r="J645" s="54">
        <f t="shared" si="64"/>
        <v>7.88</v>
      </c>
    </row>
    <row r="646" spans="1:10" ht="26.1" customHeight="1" x14ac:dyDescent="0.2">
      <c r="A646" s="42" t="s">
        <v>370</v>
      </c>
      <c r="B646" s="43" t="s">
        <v>532</v>
      </c>
      <c r="C646" s="42" t="s">
        <v>155</v>
      </c>
      <c r="D646" s="42" t="s">
        <v>533</v>
      </c>
      <c r="E646" s="257" t="s">
        <v>373</v>
      </c>
      <c r="F646" s="257"/>
      <c r="G646" s="44" t="s">
        <v>152</v>
      </c>
      <c r="H646" s="45">
        <v>1</v>
      </c>
      <c r="I646" s="46">
        <v>3.79</v>
      </c>
      <c r="J646" s="46">
        <f t="shared" si="64"/>
        <v>3.79</v>
      </c>
    </row>
    <row r="647" spans="1:10" x14ac:dyDescent="0.2">
      <c r="A647" s="47"/>
      <c r="B647" s="47"/>
      <c r="C647" s="47"/>
      <c r="D647" s="47"/>
      <c r="E647" s="47"/>
      <c r="F647" s="48"/>
      <c r="G647" s="47"/>
      <c r="H647" s="48"/>
      <c r="I647" s="47" t="s">
        <v>316</v>
      </c>
      <c r="J647" s="48">
        <f>TRUNC(SUM(J644:J646),2)</f>
        <v>17.48</v>
      </c>
    </row>
    <row r="648" spans="1:10" ht="15" thickBot="1" x14ac:dyDescent="0.25">
      <c r="A648" s="47"/>
      <c r="B648" s="47"/>
      <c r="C648" s="47"/>
      <c r="D648" s="47"/>
      <c r="E648" s="47"/>
      <c r="F648" s="48"/>
      <c r="G648" s="47"/>
      <c r="H648" s="258"/>
      <c r="I648" s="258"/>
      <c r="J648" s="48"/>
    </row>
    <row r="649" spans="1:10" ht="0.95" customHeight="1" thickTop="1" x14ac:dyDescent="0.2">
      <c r="A649" s="49"/>
      <c r="B649" s="49"/>
      <c r="C649" s="49"/>
      <c r="D649" s="49"/>
      <c r="E649" s="49"/>
      <c r="F649" s="49"/>
      <c r="G649" s="49"/>
      <c r="H649" s="49"/>
      <c r="I649" s="49"/>
      <c r="J649" s="49"/>
    </row>
    <row r="650" spans="1:10" ht="18" customHeight="1" x14ac:dyDescent="0.2">
      <c r="A650" s="34" t="s">
        <v>196</v>
      </c>
      <c r="B650" s="35" t="s">
        <v>9</v>
      </c>
      <c r="C650" s="34" t="s">
        <v>10</v>
      </c>
      <c r="D650" s="34" t="s">
        <v>11</v>
      </c>
      <c r="E650" s="260" t="s">
        <v>367</v>
      </c>
      <c r="F650" s="260"/>
      <c r="G650" s="36" t="s">
        <v>12</v>
      </c>
      <c r="H650" s="35" t="s">
        <v>13</v>
      </c>
      <c r="I650" s="35" t="s">
        <v>14</v>
      </c>
      <c r="J650" s="35" t="s">
        <v>16</v>
      </c>
    </row>
    <row r="651" spans="1:10" ht="39" customHeight="1" x14ac:dyDescent="0.2">
      <c r="A651" s="37" t="s">
        <v>368</v>
      </c>
      <c r="B651" s="38" t="s">
        <v>197</v>
      </c>
      <c r="C651" s="37" t="s">
        <v>155</v>
      </c>
      <c r="D651" s="37" t="s">
        <v>198</v>
      </c>
      <c r="E651" s="261" t="s">
        <v>442</v>
      </c>
      <c r="F651" s="261"/>
      <c r="G651" s="39" t="s">
        <v>152</v>
      </c>
      <c r="H651" s="40"/>
      <c r="I651" s="41"/>
      <c r="J651" s="41"/>
    </row>
    <row r="652" spans="1:10" ht="26.1" customHeight="1" x14ac:dyDescent="0.2">
      <c r="A652" s="50" t="s">
        <v>395</v>
      </c>
      <c r="B652" s="51" t="s">
        <v>445</v>
      </c>
      <c r="C652" s="50" t="s">
        <v>155</v>
      </c>
      <c r="D652" s="50" t="s">
        <v>446</v>
      </c>
      <c r="E652" s="259" t="s">
        <v>398</v>
      </c>
      <c r="F652" s="259"/>
      <c r="G652" s="52" t="s">
        <v>399</v>
      </c>
      <c r="H652" s="53">
        <v>0.25790000000000002</v>
      </c>
      <c r="I652" s="54">
        <v>25.93</v>
      </c>
      <c r="J652" s="54">
        <f t="shared" ref="J652:J654" si="65">TRUNC(I652*H652,2)</f>
        <v>6.68</v>
      </c>
    </row>
    <row r="653" spans="1:10" ht="24" customHeight="1" x14ac:dyDescent="0.2">
      <c r="A653" s="50" t="s">
        <v>395</v>
      </c>
      <c r="B653" s="51" t="s">
        <v>443</v>
      </c>
      <c r="C653" s="50" t="s">
        <v>155</v>
      </c>
      <c r="D653" s="50" t="s">
        <v>444</v>
      </c>
      <c r="E653" s="259" t="s">
        <v>398</v>
      </c>
      <c r="F653" s="259"/>
      <c r="G653" s="52" t="s">
        <v>399</v>
      </c>
      <c r="H653" s="53">
        <v>0.25790000000000002</v>
      </c>
      <c r="I653" s="54">
        <v>35.14</v>
      </c>
      <c r="J653" s="54">
        <f t="shared" si="65"/>
        <v>9.06</v>
      </c>
    </row>
    <row r="654" spans="1:10" ht="26.1" customHeight="1" x14ac:dyDescent="0.2">
      <c r="A654" s="42" t="s">
        <v>370</v>
      </c>
      <c r="B654" s="43" t="s">
        <v>534</v>
      </c>
      <c r="C654" s="42" t="s">
        <v>155</v>
      </c>
      <c r="D654" s="42" t="s">
        <v>535</v>
      </c>
      <c r="E654" s="257" t="s">
        <v>373</v>
      </c>
      <c r="F654" s="257"/>
      <c r="G654" s="44" t="s">
        <v>152</v>
      </c>
      <c r="H654" s="45">
        <v>1</v>
      </c>
      <c r="I654" s="46">
        <v>5.49</v>
      </c>
      <c r="J654" s="46">
        <f t="shared" si="65"/>
        <v>5.49</v>
      </c>
    </row>
    <row r="655" spans="1:10" x14ac:dyDescent="0.2">
      <c r="A655" s="47"/>
      <c r="B655" s="47"/>
      <c r="C655" s="47"/>
      <c r="D655" s="47"/>
      <c r="E655" s="47"/>
      <c r="F655" s="48"/>
      <c r="G655" s="47"/>
      <c r="H655" s="48"/>
      <c r="I655" s="47" t="s">
        <v>316</v>
      </c>
      <c r="J655" s="48">
        <f>TRUNC(SUM(J652:J654),2)</f>
        <v>21.23</v>
      </c>
    </row>
    <row r="656" spans="1:10" ht="15" thickBot="1" x14ac:dyDescent="0.25">
      <c r="A656" s="47"/>
      <c r="B656" s="47"/>
      <c r="C656" s="47"/>
      <c r="D656" s="47"/>
      <c r="E656" s="47"/>
      <c r="F656" s="48"/>
      <c r="G656" s="47"/>
      <c r="H656" s="258"/>
      <c r="I656" s="258"/>
      <c r="J656" s="48"/>
    </row>
    <row r="657" spans="1:10" ht="0.95" customHeight="1" thickTop="1" x14ac:dyDescent="0.2">
      <c r="A657" s="49"/>
      <c r="B657" s="49"/>
      <c r="C657" s="49"/>
      <c r="D657" s="49"/>
      <c r="E657" s="49"/>
      <c r="F657" s="49"/>
      <c r="G657" s="49"/>
      <c r="H657" s="49"/>
      <c r="I657" s="49"/>
      <c r="J657" s="49"/>
    </row>
    <row r="658" spans="1:10" ht="18" customHeight="1" x14ac:dyDescent="0.2">
      <c r="A658" s="34" t="s">
        <v>199</v>
      </c>
      <c r="B658" s="35" t="s">
        <v>9</v>
      </c>
      <c r="C658" s="34" t="s">
        <v>10</v>
      </c>
      <c r="D658" s="34" t="s">
        <v>11</v>
      </c>
      <c r="E658" s="260" t="s">
        <v>367</v>
      </c>
      <c r="F658" s="260"/>
      <c r="G658" s="36" t="s">
        <v>12</v>
      </c>
      <c r="H658" s="35" t="s">
        <v>13</v>
      </c>
      <c r="I658" s="35" t="s">
        <v>14</v>
      </c>
      <c r="J658" s="35" t="s">
        <v>16</v>
      </c>
    </row>
    <row r="659" spans="1:10" ht="39" customHeight="1" x14ac:dyDescent="0.2">
      <c r="A659" s="37" t="s">
        <v>368</v>
      </c>
      <c r="B659" s="38" t="s">
        <v>200</v>
      </c>
      <c r="C659" s="37" t="s">
        <v>21</v>
      </c>
      <c r="D659" s="37" t="s">
        <v>201</v>
      </c>
      <c r="E659" s="261" t="s">
        <v>442</v>
      </c>
      <c r="F659" s="261"/>
      <c r="G659" s="39" t="s">
        <v>152</v>
      </c>
      <c r="H659" s="40"/>
      <c r="I659" s="41"/>
      <c r="J659" s="41"/>
    </row>
    <row r="660" spans="1:10" ht="26.1" customHeight="1" x14ac:dyDescent="0.2">
      <c r="A660" s="50" t="s">
        <v>395</v>
      </c>
      <c r="B660" s="51" t="s">
        <v>445</v>
      </c>
      <c r="C660" s="50" t="s">
        <v>155</v>
      </c>
      <c r="D660" s="50" t="s">
        <v>446</v>
      </c>
      <c r="E660" s="259" t="s">
        <v>398</v>
      </c>
      <c r="F660" s="259"/>
      <c r="G660" s="52" t="s">
        <v>399</v>
      </c>
      <c r="H660" s="53">
        <v>0.25790000000000002</v>
      </c>
      <c r="I660" s="54">
        <v>25.93</v>
      </c>
      <c r="J660" s="54">
        <f t="shared" ref="J660:J662" si="66">TRUNC(I660*H660,2)</f>
        <v>6.68</v>
      </c>
    </row>
    <row r="661" spans="1:10" ht="24" customHeight="1" x14ac:dyDescent="0.2">
      <c r="A661" s="50" t="s">
        <v>395</v>
      </c>
      <c r="B661" s="51" t="s">
        <v>443</v>
      </c>
      <c r="C661" s="50" t="s">
        <v>155</v>
      </c>
      <c r="D661" s="50" t="s">
        <v>444</v>
      </c>
      <c r="E661" s="259" t="s">
        <v>398</v>
      </c>
      <c r="F661" s="259"/>
      <c r="G661" s="52" t="s">
        <v>399</v>
      </c>
      <c r="H661" s="53">
        <v>0.25790000000000002</v>
      </c>
      <c r="I661" s="54">
        <v>35.14</v>
      </c>
      <c r="J661" s="54">
        <f t="shared" si="66"/>
        <v>9.06</v>
      </c>
    </row>
    <row r="662" spans="1:10" ht="24" customHeight="1" x14ac:dyDescent="0.2">
      <c r="A662" s="42" t="s">
        <v>370</v>
      </c>
      <c r="B662" s="43" t="s">
        <v>536</v>
      </c>
      <c r="C662" s="42" t="s">
        <v>150</v>
      </c>
      <c r="D662" s="42" t="s">
        <v>537</v>
      </c>
      <c r="E662" s="257" t="s">
        <v>373</v>
      </c>
      <c r="F662" s="257"/>
      <c r="G662" s="44" t="s">
        <v>152</v>
      </c>
      <c r="H662" s="45">
        <v>1</v>
      </c>
      <c r="I662" s="46">
        <v>19.899999999999999</v>
      </c>
      <c r="J662" s="46">
        <f t="shared" si="66"/>
        <v>19.899999999999999</v>
      </c>
    </row>
    <row r="663" spans="1:10" x14ac:dyDescent="0.2">
      <c r="A663" s="47"/>
      <c r="B663" s="47"/>
      <c r="C663" s="47"/>
      <c r="D663" s="47"/>
      <c r="E663" s="47"/>
      <c r="F663" s="48"/>
      <c r="G663" s="47"/>
      <c r="H663" s="48"/>
      <c r="I663" s="47" t="s">
        <v>316</v>
      </c>
      <c r="J663" s="48">
        <f>TRUNC(SUM(J660:J662),2)</f>
        <v>35.64</v>
      </c>
    </row>
    <row r="664" spans="1:10" ht="15" thickBot="1" x14ac:dyDescent="0.25">
      <c r="A664" s="47"/>
      <c r="B664" s="47"/>
      <c r="C664" s="47"/>
      <c r="D664" s="47"/>
      <c r="E664" s="47"/>
      <c r="F664" s="48"/>
      <c r="G664" s="47"/>
      <c r="H664" s="258"/>
      <c r="I664" s="258"/>
      <c r="J664" s="48"/>
    </row>
    <row r="665" spans="1:10" ht="0.95" customHeight="1" thickTop="1" x14ac:dyDescent="0.2">
      <c r="A665" s="49"/>
      <c r="B665" s="49"/>
      <c r="C665" s="49"/>
      <c r="D665" s="49"/>
      <c r="E665" s="49"/>
      <c r="F665" s="49"/>
      <c r="G665" s="49"/>
      <c r="H665" s="49"/>
      <c r="I665" s="49"/>
      <c r="J665" s="49"/>
    </row>
    <row r="666" spans="1:10" ht="18" customHeight="1" x14ac:dyDescent="0.2">
      <c r="A666" s="34" t="s">
        <v>202</v>
      </c>
      <c r="B666" s="35" t="s">
        <v>9</v>
      </c>
      <c r="C666" s="34" t="s">
        <v>10</v>
      </c>
      <c r="D666" s="34" t="s">
        <v>11</v>
      </c>
      <c r="E666" s="260" t="s">
        <v>367</v>
      </c>
      <c r="F666" s="260"/>
      <c r="G666" s="36" t="s">
        <v>12</v>
      </c>
      <c r="H666" s="35" t="s">
        <v>13</v>
      </c>
      <c r="I666" s="35" t="s">
        <v>14</v>
      </c>
      <c r="J666" s="35" t="s">
        <v>16</v>
      </c>
    </row>
    <row r="667" spans="1:10" ht="39" customHeight="1" x14ac:dyDescent="0.2">
      <c r="A667" s="37" t="s">
        <v>368</v>
      </c>
      <c r="B667" s="38" t="s">
        <v>203</v>
      </c>
      <c r="C667" s="37" t="s">
        <v>21</v>
      </c>
      <c r="D667" s="37" t="s">
        <v>204</v>
      </c>
      <c r="E667" s="261" t="s">
        <v>398</v>
      </c>
      <c r="F667" s="261"/>
      <c r="G667" s="39" t="s">
        <v>124</v>
      </c>
      <c r="H667" s="40"/>
      <c r="I667" s="41"/>
      <c r="J667" s="41"/>
    </row>
    <row r="668" spans="1:10" ht="26.1" customHeight="1" x14ac:dyDescent="0.2">
      <c r="A668" s="50" t="s">
        <v>395</v>
      </c>
      <c r="B668" s="51" t="s">
        <v>445</v>
      </c>
      <c r="C668" s="50" t="s">
        <v>155</v>
      </c>
      <c r="D668" s="50" t="s">
        <v>446</v>
      </c>
      <c r="E668" s="259" t="s">
        <v>398</v>
      </c>
      <c r="F668" s="259"/>
      <c r="G668" s="52" t="s">
        <v>399</v>
      </c>
      <c r="H668" s="53">
        <v>0.03</v>
      </c>
      <c r="I668" s="54">
        <v>25.93</v>
      </c>
      <c r="J668" s="54">
        <f t="shared" ref="J668:J671" si="67">TRUNC(I668*H668,2)</f>
        <v>0.77</v>
      </c>
    </row>
    <row r="669" spans="1:10" ht="24" customHeight="1" x14ac:dyDescent="0.2">
      <c r="A669" s="50" t="s">
        <v>395</v>
      </c>
      <c r="B669" s="51" t="s">
        <v>443</v>
      </c>
      <c r="C669" s="50" t="s">
        <v>155</v>
      </c>
      <c r="D669" s="50" t="s">
        <v>444</v>
      </c>
      <c r="E669" s="259" t="s">
        <v>398</v>
      </c>
      <c r="F669" s="259"/>
      <c r="G669" s="52" t="s">
        <v>399</v>
      </c>
      <c r="H669" s="53">
        <v>0.03</v>
      </c>
      <c r="I669" s="54">
        <v>35.14</v>
      </c>
      <c r="J669" s="54">
        <f t="shared" si="67"/>
        <v>1.05</v>
      </c>
    </row>
    <row r="670" spans="1:10" ht="26.1" customHeight="1" x14ac:dyDescent="0.2">
      <c r="A670" s="42" t="s">
        <v>370</v>
      </c>
      <c r="B670" s="43" t="s">
        <v>538</v>
      </c>
      <c r="C670" s="42" t="s">
        <v>155</v>
      </c>
      <c r="D670" s="42" t="s">
        <v>539</v>
      </c>
      <c r="E670" s="257" t="s">
        <v>373</v>
      </c>
      <c r="F670" s="257"/>
      <c r="G670" s="44" t="s">
        <v>152</v>
      </c>
      <c r="H670" s="45">
        <v>1</v>
      </c>
      <c r="I670" s="46">
        <v>2.09</v>
      </c>
      <c r="J670" s="46">
        <f t="shared" si="67"/>
        <v>2.09</v>
      </c>
    </row>
    <row r="671" spans="1:10" ht="26.1" customHeight="1" x14ac:dyDescent="0.2">
      <c r="A671" s="42" t="s">
        <v>370</v>
      </c>
      <c r="B671" s="43" t="s">
        <v>540</v>
      </c>
      <c r="C671" s="42" t="s">
        <v>155</v>
      </c>
      <c r="D671" s="42" t="s">
        <v>541</v>
      </c>
      <c r="E671" s="257" t="s">
        <v>373</v>
      </c>
      <c r="F671" s="257"/>
      <c r="G671" s="44" t="s">
        <v>152</v>
      </c>
      <c r="H671" s="45">
        <v>1</v>
      </c>
      <c r="I671" s="46">
        <v>1.82</v>
      </c>
      <c r="J671" s="46">
        <f t="shared" si="67"/>
        <v>1.82</v>
      </c>
    </row>
    <row r="672" spans="1:10" x14ac:dyDescent="0.2">
      <c r="A672" s="47"/>
      <c r="B672" s="47"/>
      <c r="C672" s="47"/>
      <c r="D672" s="47"/>
      <c r="E672" s="47"/>
      <c r="F672" s="48"/>
      <c r="G672" s="47"/>
      <c r="H672" s="48"/>
      <c r="I672" s="47" t="s">
        <v>316</v>
      </c>
      <c r="J672" s="48">
        <f>TRUNC(SUM(J668:J671),2)</f>
        <v>5.73</v>
      </c>
    </row>
    <row r="673" spans="1:10" ht="15" thickBot="1" x14ac:dyDescent="0.25">
      <c r="A673" s="47"/>
      <c r="B673" s="47"/>
      <c r="C673" s="47"/>
      <c r="D673" s="47"/>
      <c r="E673" s="47"/>
      <c r="F673" s="48"/>
      <c r="G673" s="47"/>
      <c r="H673" s="258"/>
      <c r="I673" s="258"/>
      <c r="J673" s="48"/>
    </row>
    <row r="674" spans="1:10" ht="0.95" customHeight="1" thickTop="1" x14ac:dyDescent="0.2">
      <c r="A674" s="49"/>
      <c r="B674" s="49"/>
      <c r="C674" s="49"/>
      <c r="D674" s="49"/>
      <c r="E674" s="49"/>
      <c r="F674" s="49"/>
      <c r="G674" s="49"/>
      <c r="H674" s="49"/>
      <c r="I674" s="49"/>
      <c r="J674" s="49"/>
    </row>
    <row r="675" spans="1:10" ht="18" customHeight="1" x14ac:dyDescent="0.2">
      <c r="A675" s="34" t="s">
        <v>205</v>
      </c>
      <c r="B675" s="35" t="s">
        <v>9</v>
      </c>
      <c r="C675" s="34" t="s">
        <v>10</v>
      </c>
      <c r="D675" s="34" t="s">
        <v>11</v>
      </c>
      <c r="E675" s="260" t="s">
        <v>367</v>
      </c>
      <c r="F675" s="260"/>
      <c r="G675" s="36" t="s">
        <v>12</v>
      </c>
      <c r="H675" s="35" t="s">
        <v>13</v>
      </c>
      <c r="I675" s="35" t="s">
        <v>14</v>
      </c>
      <c r="J675" s="35" t="s">
        <v>16</v>
      </c>
    </row>
    <row r="676" spans="1:10" ht="39" customHeight="1" x14ac:dyDescent="0.2">
      <c r="A676" s="37" t="s">
        <v>368</v>
      </c>
      <c r="B676" s="38" t="s">
        <v>206</v>
      </c>
      <c r="C676" s="37" t="s">
        <v>21</v>
      </c>
      <c r="D676" s="37" t="s">
        <v>207</v>
      </c>
      <c r="E676" s="261" t="s">
        <v>398</v>
      </c>
      <c r="F676" s="261"/>
      <c r="G676" s="39" t="s">
        <v>124</v>
      </c>
      <c r="H676" s="40"/>
      <c r="I676" s="41"/>
      <c r="J676" s="41"/>
    </row>
    <row r="677" spans="1:10" ht="26.1" customHeight="1" x14ac:dyDescent="0.2">
      <c r="A677" s="50" t="s">
        <v>395</v>
      </c>
      <c r="B677" s="51" t="s">
        <v>445</v>
      </c>
      <c r="C677" s="50" t="s">
        <v>155</v>
      </c>
      <c r="D677" s="50" t="s">
        <v>446</v>
      </c>
      <c r="E677" s="259" t="s">
        <v>398</v>
      </c>
      <c r="F677" s="259"/>
      <c r="G677" s="52" t="s">
        <v>399</v>
      </c>
      <c r="H677" s="53">
        <v>0.03</v>
      </c>
      <c r="I677" s="54">
        <v>25.93</v>
      </c>
      <c r="J677" s="54">
        <f t="shared" ref="J677:J680" si="68">TRUNC(I677*H677,2)</f>
        <v>0.77</v>
      </c>
    </row>
    <row r="678" spans="1:10" ht="24" customHeight="1" x14ac:dyDescent="0.2">
      <c r="A678" s="50" t="s">
        <v>395</v>
      </c>
      <c r="B678" s="51" t="s">
        <v>443</v>
      </c>
      <c r="C678" s="50" t="s">
        <v>155</v>
      </c>
      <c r="D678" s="50" t="s">
        <v>444</v>
      </c>
      <c r="E678" s="259" t="s">
        <v>398</v>
      </c>
      <c r="F678" s="259"/>
      <c r="G678" s="52" t="s">
        <v>399</v>
      </c>
      <c r="H678" s="53">
        <v>0.03</v>
      </c>
      <c r="I678" s="54">
        <v>35.14</v>
      </c>
      <c r="J678" s="54">
        <f t="shared" si="68"/>
        <v>1.05</v>
      </c>
    </row>
    <row r="679" spans="1:10" ht="26.1" customHeight="1" x14ac:dyDescent="0.2">
      <c r="A679" s="42" t="s">
        <v>370</v>
      </c>
      <c r="B679" s="43" t="s">
        <v>542</v>
      </c>
      <c r="C679" s="42" t="s">
        <v>155</v>
      </c>
      <c r="D679" s="42" t="s">
        <v>543</v>
      </c>
      <c r="E679" s="257" t="s">
        <v>373</v>
      </c>
      <c r="F679" s="257"/>
      <c r="G679" s="44" t="s">
        <v>152</v>
      </c>
      <c r="H679" s="45">
        <v>1</v>
      </c>
      <c r="I679" s="46">
        <v>2.0299999999999998</v>
      </c>
      <c r="J679" s="46">
        <f t="shared" si="68"/>
        <v>2.0299999999999998</v>
      </c>
    </row>
    <row r="680" spans="1:10" ht="26.1" customHeight="1" x14ac:dyDescent="0.2">
      <c r="A680" s="42" t="s">
        <v>370</v>
      </c>
      <c r="B680" s="43" t="s">
        <v>544</v>
      </c>
      <c r="C680" s="42" t="s">
        <v>155</v>
      </c>
      <c r="D680" s="42" t="s">
        <v>545</v>
      </c>
      <c r="E680" s="257" t="s">
        <v>373</v>
      </c>
      <c r="F680" s="257"/>
      <c r="G680" s="44" t="s">
        <v>152</v>
      </c>
      <c r="H680" s="45">
        <v>1</v>
      </c>
      <c r="I680" s="46">
        <v>2.31</v>
      </c>
      <c r="J680" s="46">
        <f t="shared" si="68"/>
        <v>2.31</v>
      </c>
    </row>
    <row r="681" spans="1:10" x14ac:dyDescent="0.2">
      <c r="A681" s="47"/>
      <c r="B681" s="47"/>
      <c r="C681" s="47"/>
      <c r="D681" s="47"/>
      <c r="E681" s="47"/>
      <c r="F681" s="48"/>
      <c r="G681" s="47"/>
      <c r="H681" s="48"/>
      <c r="I681" s="47" t="s">
        <v>316</v>
      </c>
      <c r="J681" s="48">
        <f>TRUNC(SUM(J677:J680),2)</f>
        <v>6.16</v>
      </c>
    </row>
    <row r="682" spans="1:10" ht="15" thickBot="1" x14ac:dyDescent="0.25">
      <c r="A682" s="47"/>
      <c r="B682" s="47"/>
      <c r="C682" s="47"/>
      <c r="D682" s="47"/>
      <c r="E682" s="47"/>
      <c r="F682" s="48"/>
      <c r="G682" s="47"/>
      <c r="H682" s="258"/>
      <c r="I682" s="258"/>
      <c r="J682" s="48"/>
    </row>
    <row r="683" spans="1:10" ht="0.95" customHeight="1" thickTop="1" x14ac:dyDescent="0.2">
      <c r="A683" s="49"/>
      <c r="B683" s="49"/>
      <c r="C683" s="49"/>
      <c r="D683" s="49"/>
      <c r="E683" s="49"/>
      <c r="F683" s="49"/>
      <c r="G683" s="49"/>
      <c r="H683" s="49"/>
      <c r="I683" s="49"/>
      <c r="J683" s="49"/>
    </row>
    <row r="684" spans="1:10" ht="18" customHeight="1" x14ac:dyDescent="0.2">
      <c r="A684" s="34" t="s">
        <v>208</v>
      </c>
      <c r="B684" s="35" t="s">
        <v>9</v>
      </c>
      <c r="C684" s="34" t="s">
        <v>10</v>
      </c>
      <c r="D684" s="34" t="s">
        <v>11</v>
      </c>
      <c r="E684" s="260" t="s">
        <v>367</v>
      </c>
      <c r="F684" s="260"/>
      <c r="G684" s="36" t="s">
        <v>12</v>
      </c>
      <c r="H684" s="35" t="s">
        <v>13</v>
      </c>
      <c r="I684" s="35" t="s">
        <v>14</v>
      </c>
      <c r="J684" s="35" t="s">
        <v>16</v>
      </c>
    </row>
    <row r="685" spans="1:10" ht="39" customHeight="1" x14ac:dyDescent="0.2">
      <c r="A685" s="37" t="s">
        <v>368</v>
      </c>
      <c r="B685" s="38" t="s">
        <v>209</v>
      </c>
      <c r="C685" s="37" t="s">
        <v>21</v>
      </c>
      <c r="D685" s="37" t="s">
        <v>210</v>
      </c>
      <c r="E685" s="261" t="s">
        <v>398</v>
      </c>
      <c r="F685" s="261"/>
      <c r="G685" s="39" t="s">
        <v>124</v>
      </c>
      <c r="H685" s="40"/>
      <c r="I685" s="41"/>
      <c r="J685" s="41"/>
    </row>
    <row r="686" spans="1:10" ht="26.1" customHeight="1" x14ac:dyDescent="0.2">
      <c r="A686" s="50" t="s">
        <v>395</v>
      </c>
      <c r="B686" s="51" t="s">
        <v>445</v>
      </c>
      <c r="C686" s="50" t="s">
        <v>155</v>
      </c>
      <c r="D686" s="50" t="s">
        <v>446</v>
      </c>
      <c r="E686" s="259" t="s">
        <v>398</v>
      </c>
      <c r="F686" s="259"/>
      <c r="G686" s="52" t="s">
        <v>399</v>
      </c>
      <c r="H686" s="53">
        <v>0.03</v>
      </c>
      <c r="I686" s="54">
        <v>25.93</v>
      </c>
      <c r="J686" s="54">
        <f t="shared" ref="J686:J689" si="69">TRUNC(I686*H686,2)</f>
        <v>0.77</v>
      </c>
    </row>
    <row r="687" spans="1:10" ht="24" customHeight="1" x14ac:dyDescent="0.2">
      <c r="A687" s="50" t="s">
        <v>395</v>
      </c>
      <c r="B687" s="51" t="s">
        <v>443</v>
      </c>
      <c r="C687" s="50" t="s">
        <v>155</v>
      </c>
      <c r="D687" s="50" t="s">
        <v>444</v>
      </c>
      <c r="E687" s="259" t="s">
        <v>398</v>
      </c>
      <c r="F687" s="259"/>
      <c r="G687" s="52" t="s">
        <v>399</v>
      </c>
      <c r="H687" s="53">
        <v>0.03</v>
      </c>
      <c r="I687" s="54">
        <v>35.14</v>
      </c>
      <c r="J687" s="54">
        <f t="shared" si="69"/>
        <v>1.05</v>
      </c>
    </row>
    <row r="688" spans="1:10" ht="26.1" customHeight="1" x14ac:dyDescent="0.2">
      <c r="A688" s="42" t="s">
        <v>370</v>
      </c>
      <c r="B688" s="43" t="s">
        <v>546</v>
      </c>
      <c r="C688" s="42" t="s">
        <v>155</v>
      </c>
      <c r="D688" s="42" t="s">
        <v>547</v>
      </c>
      <c r="E688" s="257" t="s">
        <v>373</v>
      </c>
      <c r="F688" s="257"/>
      <c r="G688" s="44" t="s">
        <v>152</v>
      </c>
      <c r="H688" s="45">
        <v>1</v>
      </c>
      <c r="I688" s="46">
        <v>2.65</v>
      </c>
      <c r="J688" s="46">
        <f t="shared" si="69"/>
        <v>2.65</v>
      </c>
    </row>
    <row r="689" spans="1:10" ht="26.1" customHeight="1" x14ac:dyDescent="0.2">
      <c r="A689" s="42" t="s">
        <v>370</v>
      </c>
      <c r="B689" s="43" t="s">
        <v>548</v>
      </c>
      <c r="C689" s="42" t="s">
        <v>155</v>
      </c>
      <c r="D689" s="42" t="s">
        <v>549</v>
      </c>
      <c r="E689" s="257" t="s">
        <v>373</v>
      </c>
      <c r="F689" s="257"/>
      <c r="G689" s="44" t="s">
        <v>152</v>
      </c>
      <c r="H689" s="45">
        <v>1</v>
      </c>
      <c r="I689" s="46">
        <v>5.55</v>
      </c>
      <c r="J689" s="46">
        <f t="shared" si="69"/>
        <v>5.55</v>
      </c>
    </row>
    <row r="690" spans="1:10" x14ac:dyDescent="0.2">
      <c r="A690" s="47"/>
      <c r="B690" s="47"/>
      <c r="C690" s="47"/>
      <c r="D690" s="47"/>
      <c r="E690" s="47"/>
      <c r="F690" s="48"/>
      <c r="G690" s="47"/>
      <c r="H690" s="48"/>
      <c r="I690" s="47" t="s">
        <v>316</v>
      </c>
      <c r="J690" s="48">
        <f>TRUNC(SUM(J686:J689),2)</f>
        <v>10.02</v>
      </c>
    </row>
    <row r="691" spans="1:10" ht="15" thickBot="1" x14ac:dyDescent="0.25">
      <c r="A691" s="47"/>
      <c r="B691" s="47"/>
      <c r="C691" s="47"/>
      <c r="D691" s="47"/>
      <c r="E691" s="47"/>
      <c r="F691" s="48"/>
      <c r="G691" s="47"/>
      <c r="H691" s="258"/>
      <c r="I691" s="258"/>
      <c r="J691" s="48"/>
    </row>
    <row r="692" spans="1:10" ht="0.95" customHeight="1" thickTop="1" x14ac:dyDescent="0.2">
      <c r="A692" s="49"/>
      <c r="B692" s="49"/>
      <c r="C692" s="49"/>
      <c r="D692" s="49"/>
      <c r="E692" s="49"/>
      <c r="F692" s="49"/>
      <c r="G692" s="49"/>
      <c r="H692" s="49"/>
      <c r="I692" s="49"/>
      <c r="J692" s="49"/>
    </row>
    <row r="693" spans="1:10" ht="18" customHeight="1" x14ac:dyDescent="0.2">
      <c r="A693" s="34" t="s">
        <v>211</v>
      </c>
      <c r="B693" s="35" t="s">
        <v>9</v>
      </c>
      <c r="C693" s="34" t="s">
        <v>10</v>
      </c>
      <c r="D693" s="34" t="s">
        <v>11</v>
      </c>
      <c r="E693" s="260" t="s">
        <v>367</v>
      </c>
      <c r="F693" s="260"/>
      <c r="G693" s="36" t="s">
        <v>12</v>
      </c>
      <c r="H693" s="35" t="s">
        <v>13</v>
      </c>
      <c r="I693" s="35" t="s">
        <v>14</v>
      </c>
      <c r="J693" s="35" t="s">
        <v>16</v>
      </c>
    </row>
    <row r="694" spans="1:10" ht="24" customHeight="1" x14ac:dyDescent="0.2">
      <c r="A694" s="37" t="s">
        <v>368</v>
      </c>
      <c r="B694" s="38" t="s">
        <v>212</v>
      </c>
      <c r="C694" s="37" t="s">
        <v>150</v>
      </c>
      <c r="D694" s="37" t="s">
        <v>213</v>
      </c>
      <c r="E694" s="261" t="s">
        <v>550</v>
      </c>
      <c r="F694" s="261"/>
      <c r="G694" s="39" t="s">
        <v>152</v>
      </c>
      <c r="H694" s="40"/>
      <c r="I694" s="41"/>
      <c r="J694" s="41"/>
    </row>
    <row r="695" spans="1:10" ht="24" customHeight="1" x14ac:dyDescent="0.2">
      <c r="A695" s="50" t="s">
        <v>395</v>
      </c>
      <c r="B695" s="51" t="s">
        <v>443</v>
      </c>
      <c r="C695" s="50" t="s">
        <v>155</v>
      </c>
      <c r="D695" s="50" t="s">
        <v>444</v>
      </c>
      <c r="E695" s="259" t="s">
        <v>398</v>
      </c>
      <c r="F695" s="259"/>
      <c r="G695" s="52" t="s">
        <v>399</v>
      </c>
      <c r="H695" s="53">
        <v>2.3E-2</v>
      </c>
      <c r="I695" s="54">
        <v>35.14</v>
      </c>
      <c r="J695" s="54">
        <f t="shared" ref="J695:J697" si="70">TRUNC(I695*H695,2)</f>
        <v>0.8</v>
      </c>
    </row>
    <row r="696" spans="1:10" ht="26.1" customHeight="1" x14ac:dyDescent="0.2">
      <c r="A696" s="50" t="s">
        <v>395</v>
      </c>
      <c r="B696" s="51" t="s">
        <v>445</v>
      </c>
      <c r="C696" s="50" t="s">
        <v>155</v>
      </c>
      <c r="D696" s="50" t="s">
        <v>446</v>
      </c>
      <c r="E696" s="259" t="s">
        <v>398</v>
      </c>
      <c r="F696" s="259"/>
      <c r="G696" s="52" t="s">
        <v>399</v>
      </c>
      <c r="H696" s="53">
        <v>2.3E-2</v>
      </c>
      <c r="I696" s="54">
        <v>25.93</v>
      </c>
      <c r="J696" s="54">
        <f t="shared" si="70"/>
        <v>0.59</v>
      </c>
    </row>
    <row r="697" spans="1:10" ht="26.1" customHeight="1" x14ac:dyDescent="0.2">
      <c r="A697" s="42" t="s">
        <v>370</v>
      </c>
      <c r="B697" s="43" t="s">
        <v>551</v>
      </c>
      <c r="C697" s="42" t="s">
        <v>150</v>
      </c>
      <c r="D697" s="42" t="s">
        <v>552</v>
      </c>
      <c r="E697" s="257" t="s">
        <v>373</v>
      </c>
      <c r="F697" s="257"/>
      <c r="G697" s="44" t="s">
        <v>152</v>
      </c>
      <c r="H697" s="45">
        <v>1</v>
      </c>
      <c r="I697" s="46">
        <v>2.1800000000000002</v>
      </c>
      <c r="J697" s="46">
        <f t="shared" si="70"/>
        <v>2.1800000000000002</v>
      </c>
    </row>
    <row r="698" spans="1:10" x14ac:dyDescent="0.2">
      <c r="A698" s="47"/>
      <c r="B698" s="47"/>
      <c r="C698" s="47"/>
      <c r="D698" s="47"/>
      <c r="E698" s="47"/>
      <c r="F698" s="48"/>
      <c r="G698" s="47"/>
      <c r="H698" s="48"/>
      <c r="I698" s="47" t="s">
        <v>316</v>
      </c>
      <c r="J698" s="48">
        <f>TRUNC(SUM(J695:J697),2)</f>
        <v>3.57</v>
      </c>
    </row>
    <row r="699" spans="1:10" ht="15" thickBot="1" x14ac:dyDescent="0.25">
      <c r="A699" s="47"/>
      <c r="B699" s="47"/>
      <c r="C699" s="47"/>
      <c r="D699" s="47"/>
      <c r="E699" s="47"/>
      <c r="F699" s="48"/>
      <c r="G699" s="47"/>
      <c r="H699" s="258"/>
      <c r="I699" s="258"/>
      <c r="J699" s="48"/>
    </row>
    <row r="700" spans="1:10" ht="0.95" customHeight="1" thickTop="1" x14ac:dyDescent="0.2">
      <c r="A700" s="49"/>
      <c r="B700" s="49"/>
      <c r="C700" s="49"/>
      <c r="D700" s="49"/>
      <c r="E700" s="49"/>
      <c r="F700" s="49"/>
      <c r="G700" s="49"/>
      <c r="H700" s="49"/>
      <c r="I700" s="49"/>
      <c r="J700" s="49"/>
    </row>
    <row r="701" spans="1:10" ht="18" customHeight="1" x14ac:dyDescent="0.2">
      <c r="A701" s="34" t="s">
        <v>214</v>
      </c>
      <c r="B701" s="35" t="s">
        <v>9</v>
      </c>
      <c r="C701" s="34" t="s">
        <v>10</v>
      </c>
      <c r="D701" s="34" t="s">
        <v>11</v>
      </c>
      <c r="E701" s="260" t="s">
        <v>367</v>
      </c>
      <c r="F701" s="260"/>
      <c r="G701" s="36" t="s">
        <v>12</v>
      </c>
      <c r="H701" s="35" t="s">
        <v>13</v>
      </c>
      <c r="I701" s="35" t="s">
        <v>14</v>
      </c>
      <c r="J701" s="35" t="s">
        <v>16</v>
      </c>
    </row>
    <row r="702" spans="1:10" ht="24" customHeight="1" x14ac:dyDescent="0.2">
      <c r="A702" s="37" t="s">
        <v>368</v>
      </c>
      <c r="B702" s="38" t="s">
        <v>215</v>
      </c>
      <c r="C702" s="37" t="s">
        <v>150</v>
      </c>
      <c r="D702" s="37" t="s">
        <v>216</v>
      </c>
      <c r="E702" s="261" t="s">
        <v>550</v>
      </c>
      <c r="F702" s="261"/>
      <c r="G702" s="39" t="s">
        <v>152</v>
      </c>
      <c r="H702" s="40"/>
      <c r="I702" s="41"/>
      <c r="J702" s="41"/>
    </row>
    <row r="703" spans="1:10" ht="24" customHeight="1" x14ac:dyDescent="0.2">
      <c r="A703" s="50" t="s">
        <v>395</v>
      </c>
      <c r="B703" s="51" t="s">
        <v>443</v>
      </c>
      <c r="C703" s="50" t="s">
        <v>155</v>
      </c>
      <c r="D703" s="50" t="s">
        <v>444</v>
      </c>
      <c r="E703" s="259" t="s">
        <v>398</v>
      </c>
      <c r="F703" s="259"/>
      <c r="G703" s="52" t="s">
        <v>399</v>
      </c>
      <c r="H703" s="53">
        <v>0.74399999999999999</v>
      </c>
      <c r="I703" s="54">
        <v>35.14</v>
      </c>
      <c r="J703" s="54">
        <f t="shared" ref="J703:J705" si="71">TRUNC(I703*H703,2)</f>
        <v>26.14</v>
      </c>
    </row>
    <row r="704" spans="1:10" ht="26.1" customHeight="1" x14ac:dyDescent="0.2">
      <c r="A704" s="50" t="s">
        <v>395</v>
      </c>
      <c r="B704" s="51" t="s">
        <v>445</v>
      </c>
      <c r="C704" s="50" t="s">
        <v>155</v>
      </c>
      <c r="D704" s="50" t="s">
        <v>446</v>
      </c>
      <c r="E704" s="259" t="s">
        <v>398</v>
      </c>
      <c r="F704" s="259"/>
      <c r="G704" s="52" t="s">
        <v>399</v>
      </c>
      <c r="H704" s="53">
        <v>0.85399999999999998</v>
      </c>
      <c r="I704" s="54">
        <v>25.93</v>
      </c>
      <c r="J704" s="54">
        <f t="shared" si="71"/>
        <v>22.14</v>
      </c>
    </row>
    <row r="705" spans="1:10" ht="24" customHeight="1" x14ac:dyDescent="0.2">
      <c r="A705" s="42" t="s">
        <v>370</v>
      </c>
      <c r="B705" s="43" t="s">
        <v>553</v>
      </c>
      <c r="C705" s="42" t="s">
        <v>150</v>
      </c>
      <c r="D705" s="42" t="s">
        <v>554</v>
      </c>
      <c r="E705" s="257" t="s">
        <v>373</v>
      </c>
      <c r="F705" s="257"/>
      <c r="G705" s="44" t="s">
        <v>152</v>
      </c>
      <c r="H705" s="45">
        <v>1</v>
      </c>
      <c r="I705" s="46">
        <v>4.51</v>
      </c>
      <c r="J705" s="46">
        <f t="shared" si="71"/>
        <v>4.51</v>
      </c>
    </row>
    <row r="706" spans="1:10" x14ac:dyDescent="0.2">
      <c r="A706" s="47"/>
      <c r="B706" s="47"/>
      <c r="C706" s="47"/>
      <c r="D706" s="47"/>
      <c r="E706" s="47"/>
      <c r="F706" s="48"/>
      <c r="G706" s="47"/>
      <c r="H706" s="48"/>
      <c r="I706" s="47" t="s">
        <v>316</v>
      </c>
      <c r="J706" s="48">
        <f>TRUNC(SUM(J703:J705),2)</f>
        <v>52.79</v>
      </c>
    </row>
    <row r="707" spans="1:10" ht="15" thickBot="1" x14ac:dyDescent="0.25">
      <c r="A707" s="47"/>
      <c r="B707" s="47"/>
      <c r="C707" s="47"/>
      <c r="D707" s="47"/>
      <c r="E707" s="47"/>
      <c r="F707" s="48"/>
      <c r="G707" s="47"/>
      <c r="H707" s="258"/>
      <c r="I707" s="258"/>
      <c r="J707" s="48"/>
    </row>
    <row r="708" spans="1:10" ht="0.95" customHeight="1" thickTop="1" x14ac:dyDescent="0.2">
      <c r="A708" s="49"/>
      <c r="B708" s="49"/>
      <c r="C708" s="49"/>
      <c r="D708" s="49"/>
      <c r="E708" s="49"/>
      <c r="F708" s="49"/>
      <c r="G708" s="49"/>
      <c r="H708" s="49"/>
      <c r="I708" s="49"/>
      <c r="J708" s="49"/>
    </row>
    <row r="709" spans="1:10" ht="18" customHeight="1" x14ac:dyDescent="0.2">
      <c r="A709" s="34" t="s">
        <v>219</v>
      </c>
      <c r="B709" s="35" t="s">
        <v>9</v>
      </c>
      <c r="C709" s="34" t="s">
        <v>10</v>
      </c>
      <c r="D709" s="34" t="s">
        <v>11</v>
      </c>
      <c r="E709" s="260" t="s">
        <v>367</v>
      </c>
      <c r="F709" s="260"/>
      <c r="G709" s="36" t="s">
        <v>12</v>
      </c>
      <c r="H709" s="35" t="s">
        <v>13</v>
      </c>
      <c r="I709" s="35" t="s">
        <v>14</v>
      </c>
      <c r="J709" s="35" t="s">
        <v>16</v>
      </c>
    </row>
    <row r="710" spans="1:10" ht="26.1" customHeight="1" x14ac:dyDescent="0.2">
      <c r="A710" s="37" t="s">
        <v>368</v>
      </c>
      <c r="B710" s="38" t="s">
        <v>220</v>
      </c>
      <c r="C710" s="37" t="s">
        <v>150</v>
      </c>
      <c r="D710" s="37" t="s">
        <v>221</v>
      </c>
      <c r="E710" s="261" t="s">
        <v>555</v>
      </c>
      <c r="F710" s="261"/>
      <c r="G710" s="39" t="s">
        <v>114</v>
      </c>
      <c r="H710" s="40"/>
      <c r="I710" s="41"/>
      <c r="J710" s="41"/>
    </row>
    <row r="711" spans="1:10" ht="24" customHeight="1" x14ac:dyDescent="0.2">
      <c r="A711" s="50" t="s">
        <v>395</v>
      </c>
      <c r="B711" s="51" t="s">
        <v>443</v>
      </c>
      <c r="C711" s="50" t="s">
        <v>155</v>
      </c>
      <c r="D711" s="50" t="s">
        <v>444</v>
      </c>
      <c r="E711" s="259" t="s">
        <v>398</v>
      </c>
      <c r="F711" s="259"/>
      <c r="G711" s="52" t="s">
        <v>399</v>
      </c>
      <c r="H711" s="53">
        <v>0.5</v>
      </c>
      <c r="I711" s="54">
        <v>35.14</v>
      </c>
      <c r="J711" s="54">
        <f t="shared" ref="J711:J713" si="72">TRUNC(I711*H711,2)</f>
        <v>17.57</v>
      </c>
    </row>
    <row r="712" spans="1:10" ht="26.1" customHeight="1" x14ac:dyDescent="0.2">
      <c r="A712" s="50" t="s">
        <v>395</v>
      </c>
      <c r="B712" s="51" t="s">
        <v>445</v>
      </c>
      <c r="C712" s="50" t="s">
        <v>155</v>
      </c>
      <c r="D712" s="50" t="s">
        <v>446</v>
      </c>
      <c r="E712" s="259" t="s">
        <v>398</v>
      </c>
      <c r="F712" s="259"/>
      <c r="G712" s="52" t="s">
        <v>399</v>
      </c>
      <c r="H712" s="53">
        <v>0.5</v>
      </c>
      <c r="I712" s="54">
        <v>25.93</v>
      </c>
      <c r="J712" s="54">
        <f t="shared" si="72"/>
        <v>12.96</v>
      </c>
    </row>
    <row r="713" spans="1:10" ht="26.1" customHeight="1" x14ac:dyDescent="0.2">
      <c r="A713" s="42" t="s">
        <v>370</v>
      </c>
      <c r="B713" s="43" t="s">
        <v>556</v>
      </c>
      <c r="C713" s="42" t="s">
        <v>150</v>
      </c>
      <c r="D713" s="42" t="s">
        <v>557</v>
      </c>
      <c r="E713" s="257" t="s">
        <v>373</v>
      </c>
      <c r="F713" s="257"/>
      <c r="G713" s="44" t="s">
        <v>114</v>
      </c>
      <c r="H713" s="45">
        <v>1.1000000000000001</v>
      </c>
      <c r="I713" s="46">
        <v>57.58</v>
      </c>
      <c r="J713" s="46">
        <f t="shared" si="72"/>
        <v>63.33</v>
      </c>
    </row>
    <row r="714" spans="1:10" x14ac:dyDescent="0.2">
      <c r="A714" s="47"/>
      <c r="B714" s="47"/>
      <c r="C714" s="47"/>
      <c r="D714" s="47"/>
      <c r="E714" s="47"/>
      <c r="F714" s="48"/>
      <c r="G714" s="47"/>
      <c r="H714" s="48"/>
      <c r="I714" s="47" t="s">
        <v>316</v>
      </c>
      <c r="J714" s="48">
        <f>TRUNC(SUM(J711:J713),2)</f>
        <v>93.86</v>
      </c>
    </row>
    <row r="715" spans="1:10" ht="15" thickBot="1" x14ac:dyDescent="0.25">
      <c r="A715" s="47"/>
      <c r="B715" s="47"/>
      <c r="C715" s="47"/>
      <c r="D715" s="47"/>
      <c r="E715" s="47"/>
      <c r="F715" s="48"/>
      <c r="G715" s="47"/>
      <c r="H715" s="258"/>
      <c r="I715" s="258"/>
      <c r="J715" s="48"/>
    </row>
    <row r="716" spans="1:10" ht="0.95" customHeight="1" thickTop="1" x14ac:dyDescent="0.2">
      <c r="A716" s="49"/>
      <c r="B716" s="49"/>
      <c r="C716" s="49"/>
      <c r="D716" s="49"/>
      <c r="E716" s="49"/>
      <c r="F716" s="49"/>
      <c r="G716" s="49"/>
      <c r="H716" s="49"/>
      <c r="I716" s="49"/>
      <c r="J716" s="49"/>
    </row>
    <row r="717" spans="1:10" ht="18" customHeight="1" x14ac:dyDescent="0.2">
      <c r="A717" s="34" t="s">
        <v>222</v>
      </c>
      <c r="B717" s="35" t="s">
        <v>9</v>
      </c>
      <c r="C717" s="34" t="s">
        <v>10</v>
      </c>
      <c r="D717" s="34" t="s">
        <v>11</v>
      </c>
      <c r="E717" s="260" t="s">
        <v>367</v>
      </c>
      <c r="F717" s="260"/>
      <c r="G717" s="36" t="s">
        <v>12</v>
      </c>
      <c r="H717" s="35" t="s">
        <v>13</v>
      </c>
      <c r="I717" s="35" t="s">
        <v>14</v>
      </c>
      <c r="J717" s="35" t="s">
        <v>16</v>
      </c>
    </row>
    <row r="718" spans="1:10" ht="26.1" customHeight="1" x14ac:dyDescent="0.2">
      <c r="A718" s="37" t="s">
        <v>368</v>
      </c>
      <c r="B718" s="38" t="s">
        <v>223</v>
      </c>
      <c r="C718" s="37" t="s">
        <v>150</v>
      </c>
      <c r="D718" s="37" t="s">
        <v>224</v>
      </c>
      <c r="E718" s="261" t="s">
        <v>558</v>
      </c>
      <c r="F718" s="261"/>
      <c r="G718" s="39" t="s">
        <v>152</v>
      </c>
      <c r="H718" s="40"/>
      <c r="I718" s="41"/>
      <c r="J718" s="41"/>
    </row>
    <row r="719" spans="1:10" ht="24" customHeight="1" x14ac:dyDescent="0.2">
      <c r="A719" s="50" t="s">
        <v>395</v>
      </c>
      <c r="B719" s="51" t="s">
        <v>443</v>
      </c>
      <c r="C719" s="50" t="s">
        <v>155</v>
      </c>
      <c r="D719" s="50" t="s">
        <v>444</v>
      </c>
      <c r="E719" s="259" t="s">
        <v>398</v>
      </c>
      <c r="F719" s="259"/>
      <c r="G719" s="52" t="s">
        <v>399</v>
      </c>
      <c r="H719" s="53">
        <v>0.5</v>
      </c>
      <c r="I719" s="54">
        <v>35.14</v>
      </c>
      <c r="J719" s="54">
        <f t="shared" ref="J719:J720" si="73">TRUNC(I719*H719,2)</f>
        <v>17.57</v>
      </c>
    </row>
    <row r="720" spans="1:10" ht="26.1" customHeight="1" x14ac:dyDescent="0.2">
      <c r="A720" s="42" t="s">
        <v>370</v>
      </c>
      <c r="B720" s="43" t="s">
        <v>559</v>
      </c>
      <c r="C720" s="42" t="s">
        <v>150</v>
      </c>
      <c r="D720" s="42" t="s">
        <v>560</v>
      </c>
      <c r="E720" s="257" t="s">
        <v>373</v>
      </c>
      <c r="F720" s="257"/>
      <c r="G720" s="44" t="s">
        <v>152</v>
      </c>
      <c r="H720" s="45">
        <v>1</v>
      </c>
      <c r="I720" s="46">
        <v>54.5</v>
      </c>
      <c r="J720" s="46">
        <f t="shared" si="73"/>
        <v>54.5</v>
      </c>
    </row>
    <row r="721" spans="1:10" x14ac:dyDescent="0.2">
      <c r="A721" s="47"/>
      <c r="B721" s="47"/>
      <c r="C721" s="47"/>
      <c r="D721" s="47"/>
      <c r="E721" s="47"/>
      <c r="F721" s="48"/>
      <c r="G721" s="47"/>
      <c r="H721" s="48"/>
      <c r="I721" s="47" t="s">
        <v>316</v>
      </c>
      <c r="J721" s="48">
        <f>TRUNC(SUM(J719:J720),2)</f>
        <v>72.069999999999993</v>
      </c>
    </row>
    <row r="722" spans="1:10" ht="15" thickBot="1" x14ac:dyDescent="0.25">
      <c r="A722" s="47"/>
      <c r="B722" s="47"/>
      <c r="C722" s="47"/>
      <c r="D722" s="47"/>
      <c r="E722" s="47"/>
      <c r="F722" s="48"/>
      <c r="G722" s="47"/>
      <c r="H722" s="258"/>
      <c r="I722" s="258"/>
      <c r="J722" s="48"/>
    </row>
    <row r="723" spans="1:10" ht="0.95" customHeight="1" thickTop="1" x14ac:dyDescent="0.2">
      <c r="A723" s="49"/>
      <c r="B723" s="49"/>
      <c r="C723" s="49"/>
      <c r="D723" s="49"/>
      <c r="E723" s="49"/>
      <c r="F723" s="49"/>
      <c r="G723" s="49"/>
      <c r="H723" s="49"/>
      <c r="I723" s="49"/>
      <c r="J723" s="49"/>
    </row>
    <row r="724" spans="1:10" ht="18" customHeight="1" x14ac:dyDescent="0.2">
      <c r="A724" s="34" t="s">
        <v>227</v>
      </c>
      <c r="B724" s="35" t="s">
        <v>9</v>
      </c>
      <c r="C724" s="34" t="s">
        <v>10</v>
      </c>
      <c r="D724" s="34" t="s">
        <v>11</v>
      </c>
      <c r="E724" s="260" t="s">
        <v>367</v>
      </c>
      <c r="F724" s="260"/>
      <c r="G724" s="36" t="s">
        <v>12</v>
      </c>
      <c r="H724" s="35" t="s">
        <v>13</v>
      </c>
      <c r="I724" s="35" t="s">
        <v>14</v>
      </c>
      <c r="J724" s="35" t="s">
        <v>16</v>
      </c>
    </row>
    <row r="725" spans="1:10" ht="39" customHeight="1" x14ac:dyDescent="0.2">
      <c r="A725" s="37" t="s">
        <v>368</v>
      </c>
      <c r="B725" s="38" t="s">
        <v>228</v>
      </c>
      <c r="C725" s="37" t="s">
        <v>155</v>
      </c>
      <c r="D725" s="37" t="s">
        <v>229</v>
      </c>
      <c r="E725" s="261" t="s">
        <v>442</v>
      </c>
      <c r="F725" s="261"/>
      <c r="G725" s="39" t="s">
        <v>152</v>
      </c>
      <c r="H725" s="40"/>
      <c r="I725" s="41"/>
      <c r="J725" s="41"/>
    </row>
    <row r="726" spans="1:10" ht="26.1" customHeight="1" x14ac:dyDescent="0.2">
      <c r="A726" s="50" t="s">
        <v>395</v>
      </c>
      <c r="B726" s="51" t="s">
        <v>445</v>
      </c>
      <c r="C726" s="50" t="s">
        <v>155</v>
      </c>
      <c r="D726" s="50" t="s">
        <v>446</v>
      </c>
      <c r="E726" s="259" t="s">
        <v>398</v>
      </c>
      <c r="F726" s="259"/>
      <c r="G726" s="52" t="s">
        <v>399</v>
      </c>
      <c r="H726" s="53">
        <v>0.49480000000000002</v>
      </c>
      <c r="I726" s="54">
        <v>25.93</v>
      </c>
      <c r="J726" s="54">
        <f t="shared" ref="J726:J729" si="74">TRUNC(I726*H726,2)</f>
        <v>12.83</v>
      </c>
    </row>
    <row r="727" spans="1:10" ht="24" customHeight="1" x14ac:dyDescent="0.2">
      <c r="A727" s="50" t="s">
        <v>395</v>
      </c>
      <c r="B727" s="51" t="s">
        <v>443</v>
      </c>
      <c r="C727" s="50" t="s">
        <v>155</v>
      </c>
      <c r="D727" s="50" t="s">
        <v>444</v>
      </c>
      <c r="E727" s="259" t="s">
        <v>398</v>
      </c>
      <c r="F727" s="259"/>
      <c r="G727" s="52" t="s">
        <v>399</v>
      </c>
      <c r="H727" s="53">
        <v>0.49480000000000002</v>
      </c>
      <c r="I727" s="54">
        <v>35.14</v>
      </c>
      <c r="J727" s="54">
        <f t="shared" si="74"/>
        <v>17.38</v>
      </c>
    </row>
    <row r="728" spans="1:10" ht="26.1" customHeight="1" x14ac:dyDescent="0.2">
      <c r="A728" s="42" t="s">
        <v>370</v>
      </c>
      <c r="B728" s="43" t="s">
        <v>561</v>
      </c>
      <c r="C728" s="42" t="s">
        <v>155</v>
      </c>
      <c r="D728" s="42" t="s">
        <v>562</v>
      </c>
      <c r="E728" s="257" t="s">
        <v>373</v>
      </c>
      <c r="F728" s="257"/>
      <c r="G728" s="44" t="s">
        <v>152</v>
      </c>
      <c r="H728" s="45">
        <v>1</v>
      </c>
      <c r="I728" s="46">
        <v>29.94</v>
      </c>
      <c r="J728" s="46">
        <f t="shared" si="74"/>
        <v>29.94</v>
      </c>
    </row>
    <row r="729" spans="1:10" ht="39" customHeight="1" x14ac:dyDescent="0.2">
      <c r="A729" s="42" t="s">
        <v>370</v>
      </c>
      <c r="B729" s="43" t="s">
        <v>563</v>
      </c>
      <c r="C729" s="42" t="s">
        <v>155</v>
      </c>
      <c r="D729" s="42" t="s">
        <v>564</v>
      </c>
      <c r="E729" s="257" t="s">
        <v>373</v>
      </c>
      <c r="F729" s="257"/>
      <c r="G729" s="44" t="s">
        <v>152</v>
      </c>
      <c r="H729" s="45">
        <v>2</v>
      </c>
      <c r="I729" s="46">
        <v>0.2</v>
      </c>
      <c r="J729" s="46">
        <f t="shared" si="74"/>
        <v>0.4</v>
      </c>
    </row>
    <row r="730" spans="1:10" x14ac:dyDescent="0.2">
      <c r="A730" s="47"/>
      <c r="B730" s="47"/>
      <c r="C730" s="47"/>
      <c r="D730" s="47"/>
      <c r="E730" s="47"/>
      <c r="F730" s="48"/>
      <c r="G730" s="47"/>
      <c r="H730" s="48"/>
      <c r="I730" s="47" t="s">
        <v>316</v>
      </c>
      <c r="J730" s="48">
        <f>TRUNC(SUM(J726:J729),2)</f>
        <v>60.55</v>
      </c>
    </row>
    <row r="731" spans="1:10" ht="15" thickBot="1" x14ac:dyDescent="0.25">
      <c r="A731" s="47"/>
      <c r="B731" s="47"/>
      <c r="C731" s="47"/>
      <c r="D731" s="47"/>
      <c r="E731" s="47"/>
      <c r="F731" s="48"/>
      <c r="G731" s="47"/>
      <c r="H731" s="258"/>
      <c r="I731" s="258"/>
      <c r="J731" s="48"/>
    </row>
    <row r="732" spans="1:10" ht="0.95" customHeight="1" thickTop="1" x14ac:dyDescent="0.2">
      <c r="A732" s="49"/>
      <c r="B732" s="49"/>
      <c r="C732" s="49"/>
      <c r="D732" s="49"/>
      <c r="E732" s="49"/>
      <c r="F732" s="49"/>
      <c r="G732" s="49"/>
      <c r="H732" s="49"/>
      <c r="I732" s="49"/>
      <c r="J732" s="49"/>
    </row>
    <row r="733" spans="1:10" ht="18" customHeight="1" x14ac:dyDescent="0.2">
      <c r="A733" s="34" t="s">
        <v>232</v>
      </c>
      <c r="B733" s="35" t="s">
        <v>9</v>
      </c>
      <c r="C733" s="34" t="s">
        <v>10</v>
      </c>
      <c r="D733" s="34" t="s">
        <v>11</v>
      </c>
      <c r="E733" s="260" t="s">
        <v>367</v>
      </c>
      <c r="F733" s="260"/>
      <c r="G733" s="36" t="s">
        <v>12</v>
      </c>
      <c r="H733" s="35" t="s">
        <v>13</v>
      </c>
      <c r="I733" s="35" t="s">
        <v>14</v>
      </c>
      <c r="J733" s="35" t="s">
        <v>16</v>
      </c>
    </row>
    <row r="734" spans="1:10" ht="26.1" customHeight="1" x14ac:dyDescent="0.2">
      <c r="A734" s="37" t="s">
        <v>368</v>
      </c>
      <c r="B734" s="38" t="s">
        <v>233</v>
      </c>
      <c r="C734" s="37" t="s">
        <v>21</v>
      </c>
      <c r="D734" s="37" t="s">
        <v>234</v>
      </c>
      <c r="E734" s="261">
        <v>58</v>
      </c>
      <c r="F734" s="261"/>
      <c r="G734" s="39" t="s">
        <v>152</v>
      </c>
      <c r="H734" s="40"/>
      <c r="I734" s="41"/>
      <c r="J734" s="41"/>
    </row>
    <row r="735" spans="1:10" ht="24" customHeight="1" x14ac:dyDescent="0.2">
      <c r="A735" s="50" t="s">
        <v>395</v>
      </c>
      <c r="B735" s="51" t="s">
        <v>443</v>
      </c>
      <c r="C735" s="50" t="s">
        <v>155</v>
      </c>
      <c r="D735" s="50" t="s">
        <v>444</v>
      </c>
      <c r="E735" s="259" t="s">
        <v>398</v>
      </c>
      <c r="F735" s="259"/>
      <c r="G735" s="52" t="s">
        <v>399</v>
      </c>
      <c r="H735" s="53">
        <v>0.47799999999999998</v>
      </c>
      <c r="I735" s="54">
        <v>35.14</v>
      </c>
      <c r="J735" s="54">
        <f t="shared" ref="J735:J737" si="75">TRUNC(I735*H735,2)</f>
        <v>16.79</v>
      </c>
    </row>
    <row r="736" spans="1:10" ht="26.1" customHeight="1" x14ac:dyDescent="0.2">
      <c r="A736" s="50" t="s">
        <v>395</v>
      </c>
      <c r="B736" s="51" t="s">
        <v>445</v>
      </c>
      <c r="C736" s="50" t="s">
        <v>155</v>
      </c>
      <c r="D736" s="50" t="s">
        <v>446</v>
      </c>
      <c r="E736" s="259" t="s">
        <v>398</v>
      </c>
      <c r="F736" s="259"/>
      <c r="G736" s="52" t="s">
        <v>399</v>
      </c>
      <c r="H736" s="53">
        <v>0.47799999999999998</v>
      </c>
      <c r="I736" s="54">
        <v>25.93</v>
      </c>
      <c r="J736" s="54">
        <f t="shared" si="75"/>
        <v>12.39</v>
      </c>
    </row>
    <row r="737" spans="1:10" ht="26.1" customHeight="1" x14ac:dyDescent="0.2">
      <c r="A737" s="42" t="s">
        <v>370</v>
      </c>
      <c r="B737" s="43" t="s">
        <v>565</v>
      </c>
      <c r="C737" s="42" t="s">
        <v>21</v>
      </c>
      <c r="D737" s="42" t="s">
        <v>566</v>
      </c>
      <c r="E737" s="257" t="s">
        <v>373</v>
      </c>
      <c r="F737" s="257"/>
      <c r="G737" s="44" t="s">
        <v>23</v>
      </c>
      <c r="H737" s="45">
        <v>1</v>
      </c>
      <c r="I737" s="46">
        <v>56.94</v>
      </c>
      <c r="J737" s="46">
        <f t="shared" si="75"/>
        <v>56.94</v>
      </c>
    </row>
    <row r="738" spans="1:10" x14ac:dyDescent="0.2">
      <c r="A738" s="47"/>
      <c r="B738" s="47"/>
      <c r="C738" s="47"/>
      <c r="D738" s="47"/>
      <c r="E738" s="47"/>
      <c r="F738" s="48"/>
      <c r="G738" s="47"/>
      <c r="H738" s="48"/>
      <c r="I738" s="47" t="s">
        <v>316</v>
      </c>
      <c r="J738" s="48">
        <f>TRUNC(SUM(J735:J737),2)</f>
        <v>86.12</v>
      </c>
    </row>
    <row r="739" spans="1:10" ht="15" thickBot="1" x14ac:dyDescent="0.25">
      <c r="A739" s="47"/>
      <c r="B739" s="47"/>
      <c r="C739" s="47"/>
      <c r="D739" s="47"/>
      <c r="E739" s="47"/>
      <c r="F739" s="48"/>
      <c r="G739" s="47"/>
      <c r="H739" s="258"/>
      <c r="I739" s="258"/>
      <c r="J739" s="48"/>
    </row>
    <row r="740" spans="1:10" ht="0.95" customHeight="1" thickTop="1" x14ac:dyDescent="0.2">
      <c r="A740" s="49"/>
      <c r="B740" s="49"/>
      <c r="C740" s="49"/>
      <c r="D740" s="49"/>
      <c r="E740" s="49"/>
      <c r="F740" s="49"/>
      <c r="G740" s="49"/>
      <c r="H740" s="49"/>
      <c r="I740" s="49"/>
      <c r="J740" s="49"/>
    </row>
    <row r="741" spans="1:10" ht="18" customHeight="1" x14ac:dyDescent="0.2">
      <c r="A741" s="34" t="s">
        <v>235</v>
      </c>
      <c r="B741" s="35" t="s">
        <v>9</v>
      </c>
      <c r="C741" s="34" t="s">
        <v>10</v>
      </c>
      <c r="D741" s="34" t="s">
        <v>11</v>
      </c>
      <c r="E741" s="260" t="s">
        <v>367</v>
      </c>
      <c r="F741" s="260"/>
      <c r="G741" s="36" t="s">
        <v>12</v>
      </c>
      <c r="H741" s="35" t="s">
        <v>13</v>
      </c>
      <c r="I741" s="35" t="s">
        <v>14</v>
      </c>
      <c r="J741" s="35" t="s">
        <v>16</v>
      </c>
    </row>
    <row r="742" spans="1:10" ht="26.1" customHeight="1" x14ac:dyDescent="0.2">
      <c r="A742" s="37" t="s">
        <v>368</v>
      </c>
      <c r="B742" s="38" t="s">
        <v>236</v>
      </c>
      <c r="C742" s="37" t="s">
        <v>21</v>
      </c>
      <c r="D742" s="37" t="s">
        <v>237</v>
      </c>
      <c r="E742" s="261" t="s">
        <v>442</v>
      </c>
      <c r="F742" s="261"/>
      <c r="G742" s="39" t="s">
        <v>23</v>
      </c>
      <c r="H742" s="40"/>
      <c r="I742" s="41"/>
      <c r="J742" s="41"/>
    </row>
    <row r="743" spans="1:10" ht="24" customHeight="1" x14ac:dyDescent="0.2">
      <c r="A743" s="50" t="s">
        <v>395</v>
      </c>
      <c r="B743" s="51" t="s">
        <v>443</v>
      </c>
      <c r="C743" s="50" t="s">
        <v>155</v>
      </c>
      <c r="D743" s="50" t="s">
        <v>444</v>
      </c>
      <c r="E743" s="259" t="s">
        <v>398</v>
      </c>
      <c r="F743" s="259"/>
      <c r="G743" s="52" t="s">
        <v>399</v>
      </c>
      <c r="H743" s="53">
        <v>0.47799999999999998</v>
      </c>
      <c r="I743" s="54">
        <v>35.14</v>
      </c>
      <c r="J743" s="54">
        <f t="shared" ref="J743:J745" si="76">TRUNC(I743*H743,2)</f>
        <v>16.79</v>
      </c>
    </row>
    <row r="744" spans="1:10" ht="26.1" customHeight="1" x14ac:dyDescent="0.2">
      <c r="A744" s="50" t="s">
        <v>395</v>
      </c>
      <c r="B744" s="51" t="s">
        <v>445</v>
      </c>
      <c r="C744" s="50" t="s">
        <v>155</v>
      </c>
      <c r="D744" s="50" t="s">
        <v>446</v>
      </c>
      <c r="E744" s="259" t="s">
        <v>398</v>
      </c>
      <c r="F744" s="259"/>
      <c r="G744" s="52" t="s">
        <v>399</v>
      </c>
      <c r="H744" s="53">
        <v>0.47799999999999998</v>
      </c>
      <c r="I744" s="54">
        <v>25.93</v>
      </c>
      <c r="J744" s="54">
        <f t="shared" si="76"/>
        <v>12.39</v>
      </c>
    </row>
    <row r="745" spans="1:10" ht="26.1" customHeight="1" x14ac:dyDescent="0.2">
      <c r="A745" s="42" t="s">
        <v>370</v>
      </c>
      <c r="B745" s="43" t="s">
        <v>567</v>
      </c>
      <c r="C745" s="42" t="s">
        <v>155</v>
      </c>
      <c r="D745" s="42" t="s">
        <v>568</v>
      </c>
      <c r="E745" s="257" t="s">
        <v>373</v>
      </c>
      <c r="F745" s="257"/>
      <c r="G745" s="44" t="s">
        <v>152</v>
      </c>
      <c r="H745" s="45">
        <v>1</v>
      </c>
      <c r="I745" s="46">
        <v>57.41</v>
      </c>
      <c r="J745" s="46">
        <f t="shared" si="76"/>
        <v>57.41</v>
      </c>
    </row>
    <row r="746" spans="1:10" x14ac:dyDescent="0.2">
      <c r="A746" s="47"/>
      <c r="B746" s="47"/>
      <c r="C746" s="47"/>
      <c r="D746" s="47"/>
      <c r="E746" s="47"/>
      <c r="F746" s="48"/>
      <c r="G746" s="47"/>
      <c r="H746" s="48"/>
      <c r="I746" s="47" t="s">
        <v>316</v>
      </c>
      <c r="J746" s="48">
        <f>TRUNC(SUM(J743:J745),2)</f>
        <v>86.59</v>
      </c>
    </row>
    <row r="747" spans="1:10" ht="15" thickBot="1" x14ac:dyDescent="0.25">
      <c r="A747" s="47"/>
      <c r="B747" s="47"/>
      <c r="C747" s="47"/>
      <c r="D747" s="47"/>
      <c r="E747" s="47"/>
      <c r="F747" s="48"/>
      <c r="G747" s="47"/>
      <c r="H747" s="258"/>
      <c r="I747" s="258"/>
      <c r="J747" s="48"/>
    </row>
    <row r="748" spans="1:10" ht="0.95" customHeight="1" thickTop="1" x14ac:dyDescent="0.2">
      <c r="A748" s="49"/>
      <c r="B748" s="49"/>
      <c r="C748" s="49"/>
      <c r="D748" s="49"/>
      <c r="E748" s="49"/>
      <c r="F748" s="49"/>
      <c r="G748" s="49"/>
      <c r="H748" s="49"/>
      <c r="I748" s="49"/>
      <c r="J748" s="49"/>
    </row>
    <row r="749" spans="1:10" ht="18" customHeight="1" x14ac:dyDescent="0.2">
      <c r="A749" s="34" t="s">
        <v>238</v>
      </c>
      <c r="B749" s="35" t="s">
        <v>9</v>
      </c>
      <c r="C749" s="34" t="s">
        <v>10</v>
      </c>
      <c r="D749" s="34" t="s">
        <v>11</v>
      </c>
      <c r="E749" s="260" t="s">
        <v>367</v>
      </c>
      <c r="F749" s="260"/>
      <c r="G749" s="36" t="s">
        <v>12</v>
      </c>
      <c r="H749" s="35" t="s">
        <v>13</v>
      </c>
      <c r="I749" s="35" t="s">
        <v>14</v>
      </c>
      <c r="J749" s="35" t="s">
        <v>16</v>
      </c>
    </row>
    <row r="750" spans="1:10" ht="26.1" customHeight="1" x14ac:dyDescent="0.2">
      <c r="A750" s="37" t="s">
        <v>368</v>
      </c>
      <c r="B750" s="38" t="s">
        <v>239</v>
      </c>
      <c r="C750" s="37" t="s">
        <v>21</v>
      </c>
      <c r="D750" s="37" t="s">
        <v>240</v>
      </c>
      <c r="E750" s="261">
        <v>58</v>
      </c>
      <c r="F750" s="261"/>
      <c r="G750" s="39" t="s">
        <v>152</v>
      </c>
      <c r="H750" s="40"/>
      <c r="I750" s="41"/>
      <c r="J750" s="41"/>
    </row>
    <row r="751" spans="1:10" ht="24" customHeight="1" x14ac:dyDescent="0.2">
      <c r="A751" s="50" t="s">
        <v>395</v>
      </c>
      <c r="B751" s="51" t="s">
        <v>443</v>
      </c>
      <c r="C751" s="50" t="s">
        <v>155</v>
      </c>
      <c r="D751" s="50" t="s">
        <v>444</v>
      </c>
      <c r="E751" s="259" t="s">
        <v>398</v>
      </c>
      <c r="F751" s="259"/>
      <c r="G751" s="52" t="s">
        <v>399</v>
      </c>
      <c r="H751" s="53">
        <v>0.47799999999999998</v>
      </c>
      <c r="I751" s="54">
        <v>35.14</v>
      </c>
      <c r="J751" s="54">
        <f t="shared" ref="J751:J753" si="77">TRUNC(I751*H751,2)</f>
        <v>16.79</v>
      </c>
    </row>
    <row r="752" spans="1:10" ht="26.1" customHeight="1" x14ac:dyDescent="0.2">
      <c r="A752" s="50" t="s">
        <v>395</v>
      </c>
      <c r="B752" s="51" t="s">
        <v>445</v>
      </c>
      <c r="C752" s="50" t="s">
        <v>155</v>
      </c>
      <c r="D752" s="50" t="s">
        <v>446</v>
      </c>
      <c r="E752" s="259" t="s">
        <v>398</v>
      </c>
      <c r="F752" s="259"/>
      <c r="G752" s="52" t="s">
        <v>399</v>
      </c>
      <c r="H752" s="53">
        <v>0.47799999999999998</v>
      </c>
      <c r="I752" s="54">
        <v>25.93</v>
      </c>
      <c r="J752" s="54">
        <f t="shared" si="77"/>
        <v>12.39</v>
      </c>
    </row>
    <row r="753" spans="1:10" ht="26.1" customHeight="1" x14ac:dyDescent="0.2">
      <c r="A753" s="42" t="s">
        <v>370</v>
      </c>
      <c r="B753" s="43" t="s">
        <v>569</v>
      </c>
      <c r="C753" s="42" t="s">
        <v>21</v>
      </c>
      <c r="D753" s="42" t="s">
        <v>570</v>
      </c>
      <c r="E753" s="257" t="s">
        <v>373</v>
      </c>
      <c r="F753" s="257"/>
      <c r="G753" s="44" t="s">
        <v>23</v>
      </c>
      <c r="H753" s="45">
        <v>1</v>
      </c>
      <c r="I753" s="46">
        <v>30.88</v>
      </c>
      <c r="J753" s="46">
        <f t="shared" si="77"/>
        <v>30.88</v>
      </c>
    </row>
    <row r="754" spans="1:10" x14ac:dyDescent="0.2">
      <c r="A754" s="47"/>
      <c r="B754" s="47"/>
      <c r="C754" s="47"/>
      <c r="D754" s="47"/>
      <c r="E754" s="47"/>
      <c r="F754" s="48"/>
      <c r="G754" s="47"/>
      <c r="H754" s="48"/>
      <c r="I754" s="47" t="s">
        <v>316</v>
      </c>
      <c r="J754" s="48">
        <f>TRUNC(SUM(J751:J753),2)</f>
        <v>60.06</v>
      </c>
    </row>
    <row r="755" spans="1:10" ht="15" thickBot="1" x14ac:dyDescent="0.25">
      <c r="A755" s="47"/>
      <c r="B755" s="47"/>
      <c r="C755" s="47"/>
      <c r="D755" s="47"/>
      <c r="E755" s="47"/>
      <c r="F755" s="48"/>
      <c r="G755" s="47"/>
      <c r="H755" s="258"/>
      <c r="I755" s="258"/>
      <c r="J755" s="48"/>
    </row>
    <row r="756" spans="1:10" ht="0.95" customHeight="1" thickTop="1" x14ac:dyDescent="0.2">
      <c r="A756" s="49"/>
      <c r="B756" s="49"/>
      <c r="C756" s="49"/>
      <c r="D756" s="49"/>
      <c r="E756" s="49"/>
      <c r="F756" s="49"/>
      <c r="G756" s="49"/>
      <c r="H756" s="49"/>
      <c r="I756" s="49"/>
      <c r="J756" s="49"/>
    </row>
    <row r="757" spans="1:10" ht="18" customHeight="1" x14ac:dyDescent="0.2">
      <c r="A757" s="34" t="s">
        <v>241</v>
      </c>
      <c r="B757" s="35" t="s">
        <v>9</v>
      </c>
      <c r="C757" s="34" t="s">
        <v>10</v>
      </c>
      <c r="D757" s="34" t="s">
        <v>11</v>
      </c>
      <c r="E757" s="260" t="s">
        <v>367</v>
      </c>
      <c r="F757" s="260"/>
      <c r="G757" s="36" t="s">
        <v>12</v>
      </c>
      <c r="H757" s="35" t="s">
        <v>13</v>
      </c>
      <c r="I757" s="35" t="s">
        <v>14</v>
      </c>
      <c r="J757" s="35" t="s">
        <v>16</v>
      </c>
    </row>
    <row r="758" spans="1:10" ht="26.1" customHeight="1" x14ac:dyDescent="0.2">
      <c r="A758" s="37" t="s">
        <v>368</v>
      </c>
      <c r="B758" s="38" t="s">
        <v>242</v>
      </c>
      <c r="C758" s="37" t="s">
        <v>21</v>
      </c>
      <c r="D758" s="37" t="s">
        <v>243</v>
      </c>
      <c r="E758" s="261" t="s">
        <v>442</v>
      </c>
      <c r="F758" s="261"/>
      <c r="G758" s="39" t="s">
        <v>23</v>
      </c>
      <c r="H758" s="40"/>
      <c r="I758" s="41"/>
      <c r="J758" s="41"/>
    </row>
    <row r="759" spans="1:10" ht="24" customHeight="1" x14ac:dyDescent="0.2">
      <c r="A759" s="50" t="s">
        <v>395</v>
      </c>
      <c r="B759" s="51" t="s">
        <v>443</v>
      </c>
      <c r="C759" s="50" t="s">
        <v>155</v>
      </c>
      <c r="D759" s="50" t="s">
        <v>444</v>
      </c>
      <c r="E759" s="259" t="s">
        <v>398</v>
      </c>
      <c r="F759" s="259"/>
      <c r="G759" s="52" t="s">
        <v>399</v>
      </c>
      <c r="H759" s="53">
        <v>0.47799999999999998</v>
      </c>
      <c r="I759" s="54">
        <v>35.14</v>
      </c>
      <c r="J759" s="54">
        <f t="shared" ref="J759:J761" si="78">TRUNC(I759*H759,2)</f>
        <v>16.79</v>
      </c>
    </row>
    <row r="760" spans="1:10" ht="26.1" customHeight="1" x14ac:dyDescent="0.2">
      <c r="A760" s="50" t="s">
        <v>395</v>
      </c>
      <c r="B760" s="51" t="s">
        <v>445</v>
      </c>
      <c r="C760" s="50" t="s">
        <v>155</v>
      </c>
      <c r="D760" s="50" t="s">
        <v>446</v>
      </c>
      <c r="E760" s="259" t="s">
        <v>398</v>
      </c>
      <c r="F760" s="259"/>
      <c r="G760" s="52" t="s">
        <v>399</v>
      </c>
      <c r="H760" s="53">
        <v>0.47799999999999998</v>
      </c>
      <c r="I760" s="54">
        <v>25.93</v>
      </c>
      <c r="J760" s="54">
        <f t="shared" si="78"/>
        <v>12.39</v>
      </c>
    </row>
    <row r="761" spans="1:10" ht="26.1" customHeight="1" x14ac:dyDescent="0.2">
      <c r="A761" s="42" t="s">
        <v>370</v>
      </c>
      <c r="B761" s="43" t="s">
        <v>571</v>
      </c>
      <c r="C761" s="42" t="s">
        <v>155</v>
      </c>
      <c r="D761" s="42" t="s">
        <v>572</v>
      </c>
      <c r="E761" s="257" t="s">
        <v>373</v>
      </c>
      <c r="F761" s="257"/>
      <c r="G761" s="44" t="s">
        <v>152</v>
      </c>
      <c r="H761" s="45">
        <v>1</v>
      </c>
      <c r="I761" s="46">
        <v>37.69</v>
      </c>
      <c r="J761" s="46">
        <f t="shared" si="78"/>
        <v>37.69</v>
      </c>
    </row>
    <row r="762" spans="1:10" x14ac:dyDescent="0.2">
      <c r="A762" s="47"/>
      <c r="B762" s="47"/>
      <c r="C762" s="47"/>
      <c r="D762" s="47"/>
      <c r="E762" s="47"/>
      <c r="F762" s="48"/>
      <c r="G762" s="47"/>
      <c r="H762" s="48"/>
      <c r="I762" s="47" t="s">
        <v>316</v>
      </c>
      <c r="J762" s="48">
        <f>TRUNC(SUM(J759:J761),2)</f>
        <v>66.87</v>
      </c>
    </row>
    <row r="763" spans="1:10" ht="15" thickBot="1" x14ac:dyDescent="0.25">
      <c r="A763" s="47"/>
      <c r="B763" s="47"/>
      <c r="C763" s="47"/>
      <c r="D763" s="47"/>
      <c r="E763" s="47"/>
      <c r="F763" s="48"/>
      <c r="G763" s="47"/>
      <c r="H763" s="258"/>
      <c r="I763" s="258"/>
      <c r="J763" s="48"/>
    </row>
    <row r="764" spans="1:10" ht="0.95" customHeight="1" thickTop="1" x14ac:dyDescent="0.2">
      <c r="A764" s="49"/>
      <c r="B764" s="49"/>
      <c r="C764" s="49"/>
      <c r="D764" s="49"/>
      <c r="E764" s="49"/>
      <c r="F764" s="49"/>
      <c r="G764" s="49"/>
      <c r="H764" s="49"/>
      <c r="I764" s="49"/>
      <c r="J764" s="49"/>
    </row>
    <row r="765" spans="1:10" ht="18" customHeight="1" x14ac:dyDescent="0.2">
      <c r="A765" s="34" t="s">
        <v>244</v>
      </c>
      <c r="B765" s="35" t="s">
        <v>9</v>
      </c>
      <c r="C765" s="34" t="s">
        <v>10</v>
      </c>
      <c r="D765" s="34" t="s">
        <v>11</v>
      </c>
      <c r="E765" s="260" t="s">
        <v>367</v>
      </c>
      <c r="F765" s="260"/>
      <c r="G765" s="36" t="s">
        <v>12</v>
      </c>
      <c r="H765" s="35" t="s">
        <v>13</v>
      </c>
      <c r="I765" s="35" t="s">
        <v>14</v>
      </c>
      <c r="J765" s="35" t="s">
        <v>16</v>
      </c>
    </row>
    <row r="766" spans="1:10" ht="26.1" customHeight="1" x14ac:dyDescent="0.2">
      <c r="A766" s="37" t="s">
        <v>368</v>
      </c>
      <c r="B766" s="38" t="s">
        <v>245</v>
      </c>
      <c r="C766" s="37" t="s">
        <v>21</v>
      </c>
      <c r="D766" s="37" t="s">
        <v>246</v>
      </c>
      <c r="E766" s="261" t="s">
        <v>442</v>
      </c>
      <c r="F766" s="261"/>
      <c r="G766" s="39" t="s">
        <v>23</v>
      </c>
      <c r="H766" s="40"/>
      <c r="I766" s="41"/>
      <c r="J766" s="41"/>
    </row>
    <row r="767" spans="1:10" ht="24" customHeight="1" x14ac:dyDescent="0.2">
      <c r="A767" s="50" t="s">
        <v>395</v>
      </c>
      <c r="B767" s="51" t="s">
        <v>443</v>
      </c>
      <c r="C767" s="50" t="s">
        <v>155</v>
      </c>
      <c r="D767" s="50" t="s">
        <v>444</v>
      </c>
      <c r="E767" s="259" t="s">
        <v>398</v>
      </c>
      <c r="F767" s="259"/>
      <c r="G767" s="52" t="s">
        <v>399</v>
      </c>
      <c r="H767" s="53">
        <v>0.47799999999999998</v>
      </c>
      <c r="I767" s="54">
        <v>35.14</v>
      </c>
      <c r="J767" s="54">
        <f t="shared" ref="J767:J769" si="79">TRUNC(I767*H767,2)</f>
        <v>16.79</v>
      </c>
    </row>
    <row r="768" spans="1:10" ht="26.1" customHeight="1" x14ac:dyDescent="0.2">
      <c r="A768" s="50" t="s">
        <v>395</v>
      </c>
      <c r="B768" s="51" t="s">
        <v>445</v>
      </c>
      <c r="C768" s="50" t="s">
        <v>155</v>
      </c>
      <c r="D768" s="50" t="s">
        <v>446</v>
      </c>
      <c r="E768" s="259" t="s">
        <v>398</v>
      </c>
      <c r="F768" s="259"/>
      <c r="G768" s="52" t="s">
        <v>399</v>
      </c>
      <c r="H768" s="53">
        <v>0.47799999999999998</v>
      </c>
      <c r="I768" s="54">
        <v>25.93</v>
      </c>
      <c r="J768" s="54">
        <f t="shared" si="79"/>
        <v>12.39</v>
      </c>
    </row>
    <row r="769" spans="1:10" ht="26.1" customHeight="1" x14ac:dyDescent="0.2">
      <c r="A769" s="42" t="s">
        <v>370</v>
      </c>
      <c r="B769" s="43" t="s">
        <v>571</v>
      </c>
      <c r="C769" s="42" t="s">
        <v>155</v>
      </c>
      <c r="D769" s="42" t="s">
        <v>572</v>
      </c>
      <c r="E769" s="257" t="s">
        <v>373</v>
      </c>
      <c r="F769" s="257"/>
      <c r="G769" s="44" t="s">
        <v>152</v>
      </c>
      <c r="H769" s="45">
        <v>1</v>
      </c>
      <c r="I769" s="46">
        <v>37.69</v>
      </c>
      <c r="J769" s="46">
        <f t="shared" si="79"/>
        <v>37.69</v>
      </c>
    </row>
    <row r="770" spans="1:10" x14ac:dyDescent="0.2">
      <c r="A770" s="47"/>
      <c r="B770" s="47"/>
      <c r="C770" s="47"/>
      <c r="D770" s="47"/>
      <c r="E770" s="47"/>
      <c r="F770" s="48"/>
      <c r="G770" s="47"/>
      <c r="H770" s="48"/>
      <c r="I770" s="47" t="s">
        <v>316</v>
      </c>
      <c r="J770" s="48">
        <f>TRUNC(SUM(J767:J769),2)</f>
        <v>66.87</v>
      </c>
    </row>
    <row r="771" spans="1:10" ht="15" thickBot="1" x14ac:dyDescent="0.25">
      <c r="A771" s="47"/>
      <c r="B771" s="47"/>
      <c r="C771" s="47"/>
      <c r="D771" s="47"/>
      <c r="E771" s="47"/>
      <c r="F771" s="48"/>
      <c r="G771" s="47"/>
      <c r="H771" s="258"/>
      <c r="I771" s="258"/>
      <c r="J771" s="48"/>
    </row>
    <row r="772" spans="1:10" ht="0.95" customHeight="1" thickTop="1" x14ac:dyDescent="0.2">
      <c r="A772" s="49"/>
      <c r="B772" s="49"/>
      <c r="C772" s="49"/>
      <c r="D772" s="49"/>
      <c r="E772" s="49"/>
      <c r="F772" s="49"/>
      <c r="G772" s="49"/>
      <c r="H772" s="49"/>
      <c r="I772" s="49"/>
      <c r="J772" s="49"/>
    </row>
    <row r="773" spans="1:10" ht="18" customHeight="1" x14ac:dyDescent="0.2">
      <c r="A773" s="34" t="s">
        <v>247</v>
      </c>
      <c r="B773" s="35" t="s">
        <v>9</v>
      </c>
      <c r="C773" s="34" t="s">
        <v>10</v>
      </c>
      <c r="D773" s="34" t="s">
        <v>11</v>
      </c>
      <c r="E773" s="260" t="s">
        <v>367</v>
      </c>
      <c r="F773" s="260"/>
      <c r="G773" s="36" t="s">
        <v>12</v>
      </c>
      <c r="H773" s="35" t="s">
        <v>13</v>
      </c>
      <c r="I773" s="35" t="s">
        <v>14</v>
      </c>
      <c r="J773" s="35" t="s">
        <v>16</v>
      </c>
    </row>
    <row r="774" spans="1:10" ht="26.1" customHeight="1" x14ac:dyDescent="0.2">
      <c r="A774" s="37" t="s">
        <v>368</v>
      </c>
      <c r="B774" s="38" t="s">
        <v>248</v>
      </c>
      <c r="C774" s="37" t="s">
        <v>21</v>
      </c>
      <c r="D774" s="37" t="s">
        <v>249</v>
      </c>
      <c r="E774" s="261" t="s">
        <v>442</v>
      </c>
      <c r="F774" s="261"/>
      <c r="G774" s="39" t="s">
        <v>23</v>
      </c>
      <c r="H774" s="40"/>
      <c r="I774" s="41"/>
      <c r="J774" s="41"/>
    </row>
    <row r="775" spans="1:10" ht="24" customHeight="1" x14ac:dyDescent="0.2">
      <c r="A775" s="50" t="s">
        <v>395</v>
      </c>
      <c r="B775" s="51" t="s">
        <v>443</v>
      </c>
      <c r="C775" s="50" t="s">
        <v>155</v>
      </c>
      <c r="D775" s="50" t="s">
        <v>444</v>
      </c>
      <c r="E775" s="259" t="s">
        <v>398</v>
      </c>
      <c r="F775" s="259"/>
      <c r="G775" s="52" t="s">
        <v>399</v>
      </c>
      <c r="H775" s="53">
        <v>0.47799999999999998</v>
      </c>
      <c r="I775" s="54">
        <v>35.14</v>
      </c>
      <c r="J775" s="54">
        <f t="shared" ref="J775:J777" si="80">TRUNC(I775*H775,2)</f>
        <v>16.79</v>
      </c>
    </row>
    <row r="776" spans="1:10" ht="26.1" customHeight="1" x14ac:dyDescent="0.2">
      <c r="A776" s="50" t="s">
        <v>395</v>
      </c>
      <c r="B776" s="51" t="s">
        <v>445</v>
      </c>
      <c r="C776" s="50" t="s">
        <v>155</v>
      </c>
      <c r="D776" s="50" t="s">
        <v>446</v>
      </c>
      <c r="E776" s="259" t="s">
        <v>398</v>
      </c>
      <c r="F776" s="259"/>
      <c r="G776" s="52" t="s">
        <v>399</v>
      </c>
      <c r="H776" s="53">
        <v>0.47799999999999998</v>
      </c>
      <c r="I776" s="54">
        <v>25.93</v>
      </c>
      <c r="J776" s="54">
        <f t="shared" si="80"/>
        <v>12.39</v>
      </c>
    </row>
    <row r="777" spans="1:10" ht="26.1" customHeight="1" x14ac:dyDescent="0.2">
      <c r="A777" s="42" t="s">
        <v>370</v>
      </c>
      <c r="B777" s="43" t="s">
        <v>573</v>
      </c>
      <c r="C777" s="42" t="s">
        <v>155</v>
      </c>
      <c r="D777" s="42" t="s">
        <v>574</v>
      </c>
      <c r="E777" s="257" t="s">
        <v>373</v>
      </c>
      <c r="F777" s="257"/>
      <c r="G777" s="44" t="s">
        <v>152</v>
      </c>
      <c r="H777" s="45">
        <v>1</v>
      </c>
      <c r="I777" s="46">
        <v>61.19</v>
      </c>
      <c r="J777" s="46">
        <f t="shared" si="80"/>
        <v>61.19</v>
      </c>
    </row>
    <row r="778" spans="1:10" x14ac:dyDescent="0.2">
      <c r="A778" s="47"/>
      <c r="B778" s="47"/>
      <c r="C778" s="47"/>
      <c r="D778" s="47"/>
      <c r="E778" s="47"/>
      <c r="F778" s="48"/>
      <c r="G778" s="47"/>
      <c r="H778" s="48"/>
      <c r="I778" s="47" t="s">
        <v>316</v>
      </c>
      <c r="J778" s="48">
        <f>TRUNC(SUM(J775:J777),2)</f>
        <v>90.37</v>
      </c>
    </row>
    <row r="779" spans="1:10" ht="15" thickBot="1" x14ac:dyDescent="0.25">
      <c r="A779" s="47"/>
      <c r="B779" s="47"/>
      <c r="C779" s="47"/>
      <c r="D779" s="47"/>
      <c r="E779" s="47"/>
      <c r="F779" s="48"/>
      <c r="G779" s="47"/>
      <c r="H779" s="258"/>
      <c r="I779" s="258"/>
      <c r="J779" s="48"/>
    </row>
    <row r="780" spans="1:10" ht="0.95" customHeight="1" thickTop="1" x14ac:dyDescent="0.2">
      <c r="A780" s="49"/>
      <c r="B780" s="49"/>
      <c r="C780" s="49"/>
      <c r="D780" s="49"/>
      <c r="E780" s="49"/>
      <c r="F780" s="49"/>
      <c r="G780" s="49"/>
      <c r="H780" s="49"/>
      <c r="I780" s="49"/>
      <c r="J780" s="49"/>
    </row>
    <row r="781" spans="1:10" ht="18" customHeight="1" x14ac:dyDescent="0.2">
      <c r="A781" s="34" t="s">
        <v>250</v>
      </c>
      <c r="B781" s="35" t="s">
        <v>9</v>
      </c>
      <c r="C781" s="34" t="s">
        <v>10</v>
      </c>
      <c r="D781" s="34" t="s">
        <v>11</v>
      </c>
      <c r="E781" s="260" t="s">
        <v>367</v>
      </c>
      <c r="F781" s="260"/>
      <c r="G781" s="36" t="s">
        <v>12</v>
      </c>
      <c r="H781" s="35" t="s">
        <v>13</v>
      </c>
      <c r="I781" s="35" t="s">
        <v>14</v>
      </c>
      <c r="J781" s="35" t="s">
        <v>16</v>
      </c>
    </row>
    <row r="782" spans="1:10" ht="26.1" customHeight="1" x14ac:dyDescent="0.2">
      <c r="A782" s="37" t="s">
        <v>368</v>
      </c>
      <c r="B782" s="38" t="s">
        <v>251</v>
      </c>
      <c r="C782" s="37" t="s">
        <v>21</v>
      </c>
      <c r="D782" s="37" t="s">
        <v>252</v>
      </c>
      <c r="E782" s="261" t="s">
        <v>442</v>
      </c>
      <c r="F782" s="261"/>
      <c r="G782" s="39" t="s">
        <v>23</v>
      </c>
      <c r="H782" s="40"/>
      <c r="I782" s="41"/>
      <c r="J782" s="41"/>
    </row>
    <row r="783" spans="1:10" ht="24" customHeight="1" x14ac:dyDescent="0.2">
      <c r="A783" s="50" t="s">
        <v>395</v>
      </c>
      <c r="B783" s="51" t="s">
        <v>443</v>
      </c>
      <c r="C783" s="50" t="s">
        <v>155</v>
      </c>
      <c r="D783" s="50" t="s">
        <v>444</v>
      </c>
      <c r="E783" s="259" t="s">
        <v>398</v>
      </c>
      <c r="F783" s="259"/>
      <c r="G783" s="52" t="s">
        <v>399</v>
      </c>
      <c r="H783" s="53">
        <v>0.47799999999999998</v>
      </c>
      <c r="I783" s="54">
        <v>35.14</v>
      </c>
      <c r="J783" s="54">
        <f t="shared" ref="J783:J785" si="81">TRUNC(I783*H783,2)</f>
        <v>16.79</v>
      </c>
    </row>
    <row r="784" spans="1:10" ht="26.1" customHeight="1" x14ac:dyDescent="0.2">
      <c r="A784" s="50" t="s">
        <v>395</v>
      </c>
      <c r="B784" s="51" t="s">
        <v>445</v>
      </c>
      <c r="C784" s="50" t="s">
        <v>155</v>
      </c>
      <c r="D784" s="50" t="s">
        <v>446</v>
      </c>
      <c r="E784" s="259" t="s">
        <v>398</v>
      </c>
      <c r="F784" s="259"/>
      <c r="G784" s="52" t="s">
        <v>399</v>
      </c>
      <c r="H784" s="53">
        <v>0.47799999999999998</v>
      </c>
      <c r="I784" s="54">
        <v>25.93</v>
      </c>
      <c r="J784" s="54">
        <f t="shared" si="81"/>
        <v>12.39</v>
      </c>
    </row>
    <row r="785" spans="1:10" ht="26.1" customHeight="1" x14ac:dyDescent="0.2">
      <c r="A785" s="42" t="s">
        <v>370</v>
      </c>
      <c r="B785" s="43" t="s">
        <v>567</v>
      </c>
      <c r="C785" s="42" t="s">
        <v>155</v>
      </c>
      <c r="D785" s="42" t="s">
        <v>568</v>
      </c>
      <c r="E785" s="257" t="s">
        <v>373</v>
      </c>
      <c r="F785" s="257"/>
      <c r="G785" s="44" t="s">
        <v>152</v>
      </c>
      <c r="H785" s="45">
        <v>1</v>
      </c>
      <c r="I785" s="46">
        <v>57.41</v>
      </c>
      <c r="J785" s="46">
        <f t="shared" si="81"/>
        <v>57.41</v>
      </c>
    </row>
    <row r="786" spans="1:10" x14ac:dyDescent="0.2">
      <c r="A786" s="47"/>
      <c r="B786" s="47"/>
      <c r="C786" s="47"/>
      <c r="D786" s="47"/>
      <c r="E786" s="47"/>
      <c r="F786" s="48"/>
      <c r="G786" s="47"/>
      <c r="H786" s="48"/>
      <c r="I786" s="47" t="s">
        <v>316</v>
      </c>
      <c r="J786" s="48">
        <f>TRUNC(SUM(J783:J785),2)</f>
        <v>86.59</v>
      </c>
    </row>
    <row r="787" spans="1:10" ht="15" thickBot="1" x14ac:dyDescent="0.25">
      <c r="A787" s="47"/>
      <c r="B787" s="47"/>
      <c r="C787" s="47"/>
      <c r="D787" s="47"/>
      <c r="E787" s="47"/>
      <c r="F787" s="48"/>
      <c r="G787" s="47"/>
      <c r="H787" s="258"/>
      <c r="I787" s="258"/>
      <c r="J787" s="48"/>
    </row>
    <row r="788" spans="1:10" ht="0.95" customHeight="1" thickTop="1" x14ac:dyDescent="0.2">
      <c r="A788" s="49"/>
      <c r="B788" s="49"/>
      <c r="C788" s="49"/>
      <c r="D788" s="49"/>
      <c r="E788" s="49"/>
      <c r="F788" s="49"/>
      <c r="G788" s="49"/>
      <c r="H788" s="49"/>
      <c r="I788" s="49"/>
      <c r="J788" s="49"/>
    </row>
    <row r="789" spans="1:10" ht="18" customHeight="1" x14ac:dyDescent="0.2">
      <c r="A789" s="34" t="s">
        <v>253</v>
      </c>
      <c r="B789" s="35" t="s">
        <v>9</v>
      </c>
      <c r="C789" s="34" t="s">
        <v>10</v>
      </c>
      <c r="D789" s="34" t="s">
        <v>11</v>
      </c>
      <c r="E789" s="260" t="s">
        <v>367</v>
      </c>
      <c r="F789" s="260"/>
      <c r="G789" s="36" t="s">
        <v>12</v>
      </c>
      <c r="H789" s="35" t="s">
        <v>13</v>
      </c>
      <c r="I789" s="35" t="s">
        <v>14</v>
      </c>
      <c r="J789" s="35" t="s">
        <v>16</v>
      </c>
    </row>
    <row r="790" spans="1:10" ht="26.1" customHeight="1" x14ac:dyDescent="0.2">
      <c r="A790" s="37" t="s">
        <v>368</v>
      </c>
      <c r="B790" s="38" t="s">
        <v>254</v>
      </c>
      <c r="C790" s="37" t="s">
        <v>21</v>
      </c>
      <c r="D790" s="37" t="s">
        <v>255</v>
      </c>
      <c r="E790" s="261" t="s">
        <v>442</v>
      </c>
      <c r="F790" s="261"/>
      <c r="G790" s="39" t="s">
        <v>23</v>
      </c>
      <c r="H790" s="40"/>
      <c r="I790" s="41"/>
      <c r="J790" s="41"/>
    </row>
    <row r="791" spans="1:10" ht="24" customHeight="1" x14ac:dyDescent="0.2">
      <c r="A791" s="50" t="s">
        <v>395</v>
      </c>
      <c r="B791" s="51" t="s">
        <v>443</v>
      </c>
      <c r="C791" s="50" t="s">
        <v>155</v>
      </c>
      <c r="D791" s="50" t="s">
        <v>444</v>
      </c>
      <c r="E791" s="259" t="s">
        <v>398</v>
      </c>
      <c r="F791" s="259"/>
      <c r="G791" s="52" t="s">
        <v>399</v>
      </c>
      <c r="H791" s="53">
        <v>0.47799999999999998</v>
      </c>
      <c r="I791" s="54">
        <v>35.14</v>
      </c>
      <c r="J791" s="54">
        <f t="shared" ref="J791:J793" si="82">TRUNC(I791*H791,2)</f>
        <v>16.79</v>
      </c>
    </row>
    <row r="792" spans="1:10" ht="26.1" customHeight="1" x14ac:dyDescent="0.2">
      <c r="A792" s="50" t="s">
        <v>395</v>
      </c>
      <c r="B792" s="51" t="s">
        <v>445</v>
      </c>
      <c r="C792" s="50" t="s">
        <v>155</v>
      </c>
      <c r="D792" s="50" t="s">
        <v>446</v>
      </c>
      <c r="E792" s="259" t="s">
        <v>398</v>
      </c>
      <c r="F792" s="259"/>
      <c r="G792" s="52" t="s">
        <v>399</v>
      </c>
      <c r="H792" s="53">
        <v>0.47799999999999998</v>
      </c>
      <c r="I792" s="54">
        <v>25.93</v>
      </c>
      <c r="J792" s="54">
        <f t="shared" si="82"/>
        <v>12.39</v>
      </c>
    </row>
    <row r="793" spans="1:10" ht="26.1" customHeight="1" x14ac:dyDescent="0.2">
      <c r="A793" s="42" t="s">
        <v>370</v>
      </c>
      <c r="B793" s="43" t="s">
        <v>575</v>
      </c>
      <c r="C793" s="42" t="s">
        <v>155</v>
      </c>
      <c r="D793" s="42" t="s">
        <v>576</v>
      </c>
      <c r="E793" s="257" t="s">
        <v>373</v>
      </c>
      <c r="F793" s="257"/>
      <c r="G793" s="44" t="s">
        <v>152</v>
      </c>
      <c r="H793" s="45">
        <v>1</v>
      </c>
      <c r="I793" s="46">
        <v>32.6</v>
      </c>
      <c r="J793" s="46">
        <f t="shared" si="82"/>
        <v>32.6</v>
      </c>
    </row>
    <row r="794" spans="1:10" x14ac:dyDescent="0.2">
      <c r="A794" s="47"/>
      <c r="B794" s="47"/>
      <c r="C794" s="47"/>
      <c r="D794" s="47"/>
      <c r="E794" s="47"/>
      <c r="F794" s="48"/>
      <c r="G794" s="47"/>
      <c r="H794" s="48"/>
      <c r="I794" s="47" t="s">
        <v>316</v>
      </c>
      <c r="J794" s="48">
        <f>TRUNC(SUM(J791:J793),2)</f>
        <v>61.78</v>
      </c>
    </row>
    <row r="795" spans="1:10" ht="15" thickBot="1" x14ac:dyDescent="0.25">
      <c r="A795" s="47"/>
      <c r="B795" s="47"/>
      <c r="C795" s="47"/>
      <c r="D795" s="47"/>
      <c r="E795" s="47"/>
      <c r="F795" s="48"/>
      <c r="G795" s="47"/>
      <c r="H795" s="258"/>
      <c r="I795" s="258"/>
      <c r="J795" s="48"/>
    </row>
    <row r="796" spans="1:10" ht="0.95" customHeight="1" thickTop="1" x14ac:dyDescent="0.2">
      <c r="A796" s="49"/>
      <c r="B796" s="49"/>
      <c r="C796" s="49"/>
      <c r="D796" s="49"/>
      <c r="E796" s="49"/>
      <c r="F796" s="49"/>
      <c r="G796" s="49"/>
      <c r="H796" s="49"/>
      <c r="I796" s="49"/>
      <c r="J796" s="49"/>
    </row>
    <row r="797" spans="1:10" ht="18" customHeight="1" x14ac:dyDescent="0.2">
      <c r="A797" s="34" t="s">
        <v>258</v>
      </c>
      <c r="B797" s="35" t="s">
        <v>9</v>
      </c>
      <c r="C797" s="34" t="s">
        <v>10</v>
      </c>
      <c r="D797" s="34" t="s">
        <v>11</v>
      </c>
      <c r="E797" s="260" t="s">
        <v>367</v>
      </c>
      <c r="F797" s="260"/>
      <c r="G797" s="36" t="s">
        <v>12</v>
      </c>
      <c r="H797" s="35" t="s">
        <v>13</v>
      </c>
      <c r="I797" s="35" t="s">
        <v>14</v>
      </c>
      <c r="J797" s="35" t="s">
        <v>16</v>
      </c>
    </row>
    <row r="798" spans="1:10" ht="65.099999999999994" customHeight="1" x14ac:dyDescent="0.2">
      <c r="A798" s="37" t="s">
        <v>368</v>
      </c>
      <c r="B798" s="38" t="s">
        <v>259</v>
      </c>
      <c r="C798" s="37" t="s">
        <v>21</v>
      </c>
      <c r="D798" s="37" t="s">
        <v>260</v>
      </c>
      <c r="E798" s="261" t="s">
        <v>442</v>
      </c>
      <c r="F798" s="261"/>
      <c r="G798" s="39" t="s">
        <v>23</v>
      </c>
      <c r="H798" s="40"/>
      <c r="I798" s="41"/>
      <c r="J798" s="41"/>
    </row>
    <row r="799" spans="1:10" ht="26.1" customHeight="1" x14ac:dyDescent="0.2">
      <c r="A799" s="50" t="s">
        <v>395</v>
      </c>
      <c r="B799" s="51" t="s">
        <v>445</v>
      </c>
      <c r="C799" s="50" t="s">
        <v>155</v>
      </c>
      <c r="D799" s="50" t="s">
        <v>446</v>
      </c>
      <c r="E799" s="259" t="s">
        <v>398</v>
      </c>
      <c r="F799" s="259"/>
      <c r="G799" s="52" t="s">
        <v>399</v>
      </c>
      <c r="H799" s="53">
        <v>0.54100000000000004</v>
      </c>
      <c r="I799" s="54">
        <v>25.93</v>
      </c>
      <c r="J799" s="54">
        <f t="shared" ref="J799:J802" si="83">TRUNC(I799*H799,2)</f>
        <v>14.02</v>
      </c>
    </row>
    <row r="800" spans="1:10" ht="24" customHeight="1" x14ac:dyDescent="0.2">
      <c r="A800" s="50" t="s">
        <v>395</v>
      </c>
      <c r="B800" s="51" t="s">
        <v>443</v>
      </c>
      <c r="C800" s="50" t="s">
        <v>155</v>
      </c>
      <c r="D800" s="50" t="s">
        <v>444</v>
      </c>
      <c r="E800" s="259" t="s">
        <v>398</v>
      </c>
      <c r="F800" s="259"/>
      <c r="G800" s="52" t="s">
        <v>399</v>
      </c>
      <c r="H800" s="53">
        <v>0.54100000000000004</v>
      </c>
      <c r="I800" s="54">
        <v>35.14</v>
      </c>
      <c r="J800" s="54">
        <f t="shared" si="83"/>
        <v>19.010000000000002</v>
      </c>
    </row>
    <row r="801" spans="1:10" ht="39" customHeight="1" x14ac:dyDescent="0.2">
      <c r="A801" s="42" t="s">
        <v>370</v>
      </c>
      <c r="B801" s="43" t="s">
        <v>577</v>
      </c>
      <c r="C801" s="42" t="s">
        <v>155</v>
      </c>
      <c r="D801" s="42" t="s">
        <v>578</v>
      </c>
      <c r="E801" s="257" t="s">
        <v>373</v>
      </c>
      <c r="F801" s="257"/>
      <c r="G801" s="44" t="s">
        <v>152</v>
      </c>
      <c r="H801" s="45">
        <v>4</v>
      </c>
      <c r="I801" s="46">
        <v>1.67</v>
      </c>
      <c r="J801" s="46">
        <f t="shared" si="83"/>
        <v>6.68</v>
      </c>
    </row>
    <row r="802" spans="1:10" ht="39" customHeight="1" x14ac:dyDescent="0.2">
      <c r="A802" s="42" t="s">
        <v>370</v>
      </c>
      <c r="B802" s="43" t="s">
        <v>579</v>
      </c>
      <c r="C802" s="42" t="s">
        <v>21</v>
      </c>
      <c r="D802" s="42" t="s">
        <v>580</v>
      </c>
      <c r="E802" s="257" t="s">
        <v>373</v>
      </c>
      <c r="F802" s="257"/>
      <c r="G802" s="44" t="s">
        <v>23</v>
      </c>
      <c r="H802" s="45">
        <v>1</v>
      </c>
      <c r="I802" s="46">
        <v>460.31</v>
      </c>
      <c r="J802" s="46">
        <f t="shared" si="83"/>
        <v>460.31</v>
      </c>
    </row>
    <row r="803" spans="1:10" x14ac:dyDescent="0.2">
      <c r="A803" s="47"/>
      <c r="B803" s="47"/>
      <c r="C803" s="47"/>
      <c r="D803" s="47"/>
      <c r="E803" s="47"/>
      <c r="F803" s="48"/>
      <c r="G803" s="47"/>
      <c r="H803" s="48"/>
      <c r="I803" s="47" t="s">
        <v>316</v>
      </c>
      <c r="J803" s="48">
        <f>TRUNC(SUM(J799:J802),2)</f>
        <v>500.02</v>
      </c>
    </row>
    <row r="804" spans="1:10" ht="15" thickBot="1" x14ac:dyDescent="0.25">
      <c r="A804" s="47"/>
      <c r="B804" s="47"/>
      <c r="C804" s="47"/>
      <c r="D804" s="47"/>
      <c r="E804" s="47"/>
      <c r="F804" s="48"/>
      <c r="G804" s="47"/>
      <c r="H804" s="258"/>
      <c r="I804" s="258"/>
      <c r="J804" s="48"/>
    </row>
    <row r="805" spans="1:10" ht="0.95" customHeight="1" thickTop="1" x14ac:dyDescent="0.2">
      <c r="A805" s="49"/>
      <c r="B805" s="49"/>
      <c r="C805" s="49"/>
      <c r="D805" s="49"/>
      <c r="E805" s="49"/>
      <c r="F805" s="49"/>
      <c r="G805" s="49"/>
      <c r="H805" s="49"/>
      <c r="I805" s="49"/>
      <c r="J805" s="49"/>
    </row>
    <row r="806" spans="1:10" ht="18" customHeight="1" x14ac:dyDescent="0.2">
      <c r="A806" s="34" t="s">
        <v>261</v>
      </c>
      <c r="B806" s="35" t="s">
        <v>9</v>
      </c>
      <c r="C806" s="34" t="s">
        <v>10</v>
      </c>
      <c r="D806" s="34" t="s">
        <v>11</v>
      </c>
      <c r="E806" s="260" t="s">
        <v>367</v>
      </c>
      <c r="F806" s="260"/>
      <c r="G806" s="36" t="s">
        <v>12</v>
      </c>
      <c r="H806" s="35" t="s">
        <v>13</v>
      </c>
      <c r="I806" s="35" t="s">
        <v>14</v>
      </c>
      <c r="J806" s="35" t="s">
        <v>16</v>
      </c>
    </row>
    <row r="807" spans="1:10" ht="65.099999999999994" customHeight="1" x14ac:dyDescent="0.2">
      <c r="A807" s="37" t="s">
        <v>368</v>
      </c>
      <c r="B807" s="38" t="s">
        <v>262</v>
      </c>
      <c r="C807" s="37" t="s">
        <v>21</v>
      </c>
      <c r="D807" s="37" t="s">
        <v>263</v>
      </c>
      <c r="E807" s="261" t="s">
        <v>442</v>
      </c>
      <c r="F807" s="261"/>
      <c r="G807" s="39" t="s">
        <v>23</v>
      </c>
      <c r="H807" s="40"/>
      <c r="I807" s="41"/>
      <c r="J807" s="41"/>
    </row>
    <row r="808" spans="1:10" ht="26.1" customHeight="1" x14ac:dyDescent="0.2">
      <c r="A808" s="50" t="s">
        <v>395</v>
      </c>
      <c r="B808" s="51" t="s">
        <v>445</v>
      </c>
      <c r="C808" s="50" t="s">
        <v>155</v>
      </c>
      <c r="D808" s="50" t="s">
        <v>446</v>
      </c>
      <c r="E808" s="259" t="s">
        <v>398</v>
      </c>
      <c r="F808" s="259"/>
      <c r="G808" s="52" t="s">
        <v>399</v>
      </c>
      <c r="H808" s="53">
        <v>0.54100000000000004</v>
      </c>
      <c r="I808" s="54">
        <v>25.93</v>
      </c>
      <c r="J808" s="54">
        <f t="shared" ref="J808:J811" si="84">TRUNC(I808*H808,2)</f>
        <v>14.02</v>
      </c>
    </row>
    <row r="809" spans="1:10" ht="24" customHeight="1" x14ac:dyDescent="0.2">
      <c r="A809" s="50" t="s">
        <v>395</v>
      </c>
      <c r="B809" s="51" t="s">
        <v>443</v>
      </c>
      <c r="C809" s="50" t="s">
        <v>155</v>
      </c>
      <c r="D809" s="50" t="s">
        <v>444</v>
      </c>
      <c r="E809" s="259" t="s">
        <v>398</v>
      </c>
      <c r="F809" s="259"/>
      <c r="G809" s="52" t="s">
        <v>399</v>
      </c>
      <c r="H809" s="53">
        <v>0.54100000000000004</v>
      </c>
      <c r="I809" s="54">
        <v>35.14</v>
      </c>
      <c r="J809" s="54">
        <f t="shared" si="84"/>
        <v>19.010000000000002</v>
      </c>
    </row>
    <row r="810" spans="1:10" ht="39" customHeight="1" x14ac:dyDescent="0.2">
      <c r="A810" s="42" t="s">
        <v>370</v>
      </c>
      <c r="B810" s="43" t="s">
        <v>577</v>
      </c>
      <c r="C810" s="42" t="s">
        <v>155</v>
      </c>
      <c r="D810" s="42" t="s">
        <v>578</v>
      </c>
      <c r="E810" s="257" t="s">
        <v>373</v>
      </c>
      <c r="F810" s="257"/>
      <c r="G810" s="44" t="s">
        <v>152</v>
      </c>
      <c r="H810" s="45">
        <v>4</v>
      </c>
      <c r="I810" s="46">
        <v>1.67</v>
      </c>
      <c r="J810" s="46">
        <f t="shared" si="84"/>
        <v>6.68</v>
      </c>
    </row>
    <row r="811" spans="1:10" ht="39" customHeight="1" x14ac:dyDescent="0.2">
      <c r="A811" s="42" t="s">
        <v>370</v>
      </c>
      <c r="B811" s="43" t="s">
        <v>581</v>
      </c>
      <c r="C811" s="42" t="s">
        <v>21</v>
      </c>
      <c r="D811" s="42" t="s">
        <v>582</v>
      </c>
      <c r="E811" s="257" t="s">
        <v>373</v>
      </c>
      <c r="F811" s="257"/>
      <c r="G811" s="44" t="s">
        <v>23</v>
      </c>
      <c r="H811" s="45">
        <v>1</v>
      </c>
      <c r="I811" s="46">
        <v>344.57</v>
      </c>
      <c r="J811" s="46">
        <f t="shared" si="84"/>
        <v>344.57</v>
      </c>
    </row>
    <row r="812" spans="1:10" x14ac:dyDescent="0.2">
      <c r="A812" s="47"/>
      <c r="B812" s="47"/>
      <c r="C812" s="47"/>
      <c r="D812" s="47"/>
      <c r="E812" s="47"/>
      <c r="F812" s="48"/>
      <c r="G812" s="47"/>
      <c r="H812" s="48"/>
      <c r="I812" s="47" t="s">
        <v>316</v>
      </c>
      <c r="J812" s="48">
        <f>TRUNC(SUM(J808:J811),2)</f>
        <v>384.28</v>
      </c>
    </row>
    <row r="813" spans="1:10" ht="15" thickBot="1" x14ac:dyDescent="0.25">
      <c r="A813" s="47"/>
      <c r="B813" s="47"/>
      <c r="C813" s="47"/>
      <c r="D813" s="47"/>
      <c r="E813" s="47"/>
      <c r="F813" s="48"/>
      <c r="G813" s="47"/>
      <c r="H813" s="258"/>
      <c r="I813" s="258"/>
      <c r="J813" s="48"/>
    </row>
    <row r="814" spans="1:10" ht="0.95" customHeight="1" thickTop="1" x14ac:dyDescent="0.2">
      <c r="A814" s="49"/>
      <c r="B814" s="49"/>
      <c r="C814" s="49"/>
      <c r="D814" s="49"/>
      <c r="E814" s="49"/>
      <c r="F814" s="49"/>
      <c r="G814" s="49"/>
      <c r="H814" s="49"/>
      <c r="I814" s="49"/>
      <c r="J814" s="49"/>
    </row>
    <row r="815" spans="1:10" ht="18" customHeight="1" x14ac:dyDescent="0.2">
      <c r="A815" s="34" t="s">
        <v>264</v>
      </c>
      <c r="B815" s="35" t="s">
        <v>9</v>
      </c>
      <c r="C815" s="34" t="s">
        <v>10</v>
      </c>
      <c r="D815" s="34" t="s">
        <v>11</v>
      </c>
      <c r="E815" s="260" t="s">
        <v>367</v>
      </c>
      <c r="F815" s="260"/>
      <c r="G815" s="36" t="s">
        <v>12</v>
      </c>
      <c r="H815" s="35" t="s">
        <v>13</v>
      </c>
      <c r="I815" s="35" t="s">
        <v>14</v>
      </c>
      <c r="J815" s="35" t="s">
        <v>16</v>
      </c>
    </row>
    <row r="816" spans="1:10" ht="26.1" customHeight="1" x14ac:dyDescent="0.2">
      <c r="A816" s="37" t="s">
        <v>368</v>
      </c>
      <c r="B816" s="38" t="s">
        <v>265</v>
      </c>
      <c r="C816" s="37" t="s">
        <v>21</v>
      </c>
      <c r="D816" s="37" t="s">
        <v>266</v>
      </c>
      <c r="E816" s="261" t="s">
        <v>442</v>
      </c>
      <c r="F816" s="261"/>
      <c r="G816" s="39" t="s">
        <v>117</v>
      </c>
      <c r="H816" s="40"/>
      <c r="I816" s="41"/>
      <c r="J816" s="41"/>
    </row>
    <row r="817" spans="1:10" ht="24" customHeight="1" x14ac:dyDescent="0.2">
      <c r="A817" s="50" t="s">
        <v>395</v>
      </c>
      <c r="B817" s="51" t="s">
        <v>443</v>
      </c>
      <c r="C817" s="50" t="s">
        <v>155</v>
      </c>
      <c r="D817" s="50" t="s">
        <v>444</v>
      </c>
      <c r="E817" s="259" t="s">
        <v>398</v>
      </c>
      <c r="F817" s="259"/>
      <c r="G817" s="52" t="s">
        <v>399</v>
      </c>
      <c r="H817" s="53">
        <v>0.5</v>
      </c>
      <c r="I817" s="54">
        <v>35.14</v>
      </c>
      <c r="J817" s="54">
        <v>17.57</v>
      </c>
    </row>
    <row r="818" spans="1:10" ht="26.1" customHeight="1" x14ac:dyDescent="0.2">
      <c r="A818" s="50" t="s">
        <v>395</v>
      </c>
      <c r="B818" s="51" t="s">
        <v>445</v>
      </c>
      <c r="C818" s="50" t="s">
        <v>155</v>
      </c>
      <c r="D818" s="50" t="s">
        <v>446</v>
      </c>
      <c r="E818" s="259" t="s">
        <v>398</v>
      </c>
      <c r="F818" s="259"/>
      <c r="G818" s="52" t="s">
        <v>399</v>
      </c>
      <c r="H818" s="53">
        <v>0.5</v>
      </c>
      <c r="I818" s="54">
        <v>25.93</v>
      </c>
      <c r="J818" s="54">
        <v>12.96</v>
      </c>
    </row>
    <row r="819" spans="1:10" ht="24" customHeight="1" x14ac:dyDescent="0.2">
      <c r="A819" s="42" t="s">
        <v>370</v>
      </c>
      <c r="B819" s="43" t="s">
        <v>583</v>
      </c>
      <c r="C819" s="42" t="s">
        <v>21</v>
      </c>
      <c r="D819" s="42" t="s">
        <v>584</v>
      </c>
      <c r="E819" s="257" t="s">
        <v>373</v>
      </c>
      <c r="F819" s="257"/>
      <c r="G819" s="44" t="s">
        <v>114</v>
      </c>
      <c r="H819" s="45">
        <v>1</v>
      </c>
      <c r="I819" s="46">
        <v>9.3699999999999992</v>
      </c>
      <c r="J819" s="46">
        <v>9.3699999999999992</v>
      </c>
    </row>
    <row r="820" spans="1:10" x14ac:dyDescent="0.2">
      <c r="A820" s="47"/>
      <c r="B820" s="47"/>
      <c r="C820" s="47"/>
      <c r="D820" s="47"/>
      <c r="E820" s="47"/>
      <c r="F820" s="48"/>
      <c r="G820" s="47"/>
      <c r="H820" s="48"/>
      <c r="I820" s="47" t="s">
        <v>316</v>
      </c>
      <c r="J820" s="48">
        <f>TRUNC(SUM(J817:J819),2)</f>
        <v>39.9</v>
      </c>
    </row>
    <row r="821" spans="1:10" ht="15" thickBot="1" x14ac:dyDescent="0.25">
      <c r="A821" s="47"/>
      <c r="B821" s="47"/>
      <c r="C821" s="47"/>
      <c r="D821" s="47"/>
      <c r="E821" s="47"/>
      <c r="F821" s="48"/>
      <c r="G821" s="47"/>
      <c r="H821" s="258"/>
      <c r="I821" s="258"/>
      <c r="J821" s="48"/>
    </row>
    <row r="822" spans="1:10" ht="0.95" customHeight="1" thickTop="1" x14ac:dyDescent="0.2">
      <c r="A822" s="49"/>
      <c r="B822" s="49"/>
      <c r="C822" s="49"/>
      <c r="D822" s="49"/>
      <c r="E822" s="49"/>
      <c r="F822" s="49"/>
      <c r="G822" s="49"/>
      <c r="H822" s="49"/>
      <c r="I822" s="49"/>
      <c r="J822" s="49"/>
    </row>
    <row r="823" spans="1:10" ht="18" customHeight="1" x14ac:dyDescent="0.2">
      <c r="A823" s="34" t="s">
        <v>267</v>
      </c>
      <c r="B823" s="35" t="s">
        <v>9</v>
      </c>
      <c r="C823" s="34" t="s">
        <v>10</v>
      </c>
      <c r="D823" s="34" t="s">
        <v>11</v>
      </c>
      <c r="E823" s="260" t="s">
        <v>367</v>
      </c>
      <c r="F823" s="260"/>
      <c r="G823" s="36" t="s">
        <v>12</v>
      </c>
      <c r="H823" s="35" t="s">
        <v>13</v>
      </c>
      <c r="I823" s="35" t="s">
        <v>14</v>
      </c>
      <c r="J823" s="35" t="s">
        <v>16</v>
      </c>
    </row>
    <row r="824" spans="1:10" ht="51.95" customHeight="1" x14ac:dyDescent="0.2">
      <c r="A824" s="37" t="s">
        <v>368</v>
      </c>
      <c r="B824" s="38" t="s">
        <v>268</v>
      </c>
      <c r="C824" s="37" t="s">
        <v>21</v>
      </c>
      <c r="D824" s="37" t="s">
        <v>269</v>
      </c>
      <c r="E824" s="261" t="s">
        <v>369</v>
      </c>
      <c r="F824" s="261"/>
      <c r="G824" s="39" t="s">
        <v>23</v>
      </c>
      <c r="H824" s="40"/>
      <c r="I824" s="41"/>
      <c r="J824" s="41"/>
    </row>
    <row r="825" spans="1:10" ht="26.1" customHeight="1" x14ac:dyDescent="0.2">
      <c r="A825" s="50" t="s">
        <v>395</v>
      </c>
      <c r="B825" s="51" t="s">
        <v>445</v>
      </c>
      <c r="C825" s="50" t="s">
        <v>155</v>
      </c>
      <c r="D825" s="50" t="s">
        <v>446</v>
      </c>
      <c r="E825" s="259" t="s">
        <v>398</v>
      </c>
      <c r="F825" s="259"/>
      <c r="G825" s="52" t="s">
        <v>399</v>
      </c>
      <c r="H825" s="53">
        <v>1.5233000000000001</v>
      </c>
      <c r="I825" s="54">
        <v>25.93</v>
      </c>
      <c r="J825" s="54">
        <f t="shared" ref="J825:J827" si="85">TRUNC(I825*H825,2)</f>
        <v>39.49</v>
      </c>
    </row>
    <row r="826" spans="1:10" ht="24" customHeight="1" x14ac:dyDescent="0.2">
      <c r="A826" s="50" t="s">
        <v>395</v>
      </c>
      <c r="B826" s="51" t="s">
        <v>443</v>
      </c>
      <c r="C826" s="50" t="s">
        <v>155</v>
      </c>
      <c r="D826" s="50" t="s">
        <v>444</v>
      </c>
      <c r="E826" s="259" t="s">
        <v>398</v>
      </c>
      <c r="F826" s="259"/>
      <c r="G826" s="52" t="s">
        <v>399</v>
      </c>
      <c r="H826" s="53">
        <v>1.5233000000000001</v>
      </c>
      <c r="I826" s="54">
        <v>35.14</v>
      </c>
      <c r="J826" s="54">
        <f t="shared" si="85"/>
        <v>53.52</v>
      </c>
    </row>
    <row r="827" spans="1:10" ht="26.1" customHeight="1" x14ac:dyDescent="0.2">
      <c r="A827" s="42" t="s">
        <v>370</v>
      </c>
      <c r="B827" s="43" t="s">
        <v>585</v>
      </c>
      <c r="C827" s="42" t="s">
        <v>21</v>
      </c>
      <c r="D827" s="42" t="s">
        <v>586</v>
      </c>
      <c r="E827" s="257" t="s">
        <v>373</v>
      </c>
      <c r="F827" s="257"/>
      <c r="G827" s="44" t="s">
        <v>23</v>
      </c>
      <c r="H827" s="45">
        <v>1</v>
      </c>
      <c r="I827" s="46">
        <v>6256.18</v>
      </c>
      <c r="J827" s="46">
        <f t="shared" si="85"/>
        <v>6256.18</v>
      </c>
    </row>
    <row r="828" spans="1:10" x14ac:dyDescent="0.2">
      <c r="A828" s="47"/>
      <c r="B828" s="47"/>
      <c r="C828" s="47"/>
      <c r="D828" s="47"/>
      <c r="E828" s="47"/>
      <c r="F828" s="48"/>
      <c r="G828" s="47"/>
      <c r="H828" s="48"/>
      <c r="I828" s="47" t="s">
        <v>316</v>
      </c>
      <c r="J828" s="48">
        <f>TRUNC(SUM(J825:J827),2)</f>
        <v>6349.19</v>
      </c>
    </row>
    <row r="829" spans="1:10" ht="15" thickBot="1" x14ac:dyDescent="0.25">
      <c r="A829" s="47"/>
      <c r="B829" s="47"/>
      <c r="C829" s="47"/>
      <c r="D829" s="47"/>
      <c r="E829" s="47"/>
      <c r="F829" s="48"/>
      <c r="G829" s="47"/>
      <c r="H829" s="258"/>
      <c r="I829" s="258"/>
      <c r="J829" s="48"/>
    </row>
    <row r="830" spans="1:10" ht="0.95" customHeight="1" thickTop="1" x14ac:dyDescent="0.2">
      <c r="A830" s="49"/>
      <c r="B830" s="49"/>
      <c r="C830" s="49"/>
      <c r="D830" s="49"/>
      <c r="E830" s="49"/>
      <c r="F830" s="49"/>
      <c r="G830" s="49"/>
      <c r="H830" s="49"/>
      <c r="I830" s="49"/>
      <c r="J830" s="49"/>
    </row>
    <row r="831" spans="1:10" ht="18" customHeight="1" x14ac:dyDescent="0.2">
      <c r="A831" s="34" t="s">
        <v>272</v>
      </c>
      <c r="B831" s="35" t="s">
        <v>9</v>
      </c>
      <c r="C831" s="34" t="s">
        <v>10</v>
      </c>
      <c r="D831" s="34" t="s">
        <v>11</v>
      </c>
      <c r="E831" s="260" t="s">
        <v>367</v>
      </c>
      <c r="F831" s="260"/>
      <c r="G831" s="36" t="s">
        <v>12</v>
      </c>
      <c r="H831" s="35" t="s">
        <v>13</v>
      </c>
      <c r="I831" s="35" t="s">
        <v>14</v>
      </c>
      <c r="J831" s="35" t="s">
        <v>16</v>
      </c>
    </row>
    <row r="832" spans="1:10" ht="26.1" customHeight="1" x14ac:dyDescent="0.2">
      <c r="A832" s="37" t="s">
        <v>368</v>
      </c>
      <c r="B832" s="38" t="s">
        <v>273</v>
      </c>
      <c r="C832" s="37" t="s">
        <v>21</v>
      </c>
      <c r="D832" s="37" t="s">
        <v>274</v>
      </c>
      <c r="E832" s="261" t="s">
        <v>442</v>
      </c>
      <c r="F832" s="261"/>
      <c r="G832" s="39" t="s">
        <v>114</v>
      </c>
      <c r="H832" s="40"/>
      <c r="I832" s="41"/>
      <c r="J832" s="41"/>
    </row>
    <row r="833" spans="1:10" ht="24" customHeight="1" x14ac:dyDescent="0.2">
      <c r="A833" s="50" t="s">
        <v>395</v>
      </c>
      <c r="B833" s="51" t="s">
        <v>443</v>
      </c>
      <c r="C833" s="50" t="s">
        <v>155</v>
      </c>
      <c r="D833" s="50" t="s">
        <v>444</v>
      </c>
      <c r="E833" s="259" t="s">
        <v>398</v>
      </c>
      <c r="F833" s="259"/>
      <c r="G833" s="52" t="s">
        <v>399</v>
      </c>
      <c r="H833" s="53">
        <v>5.0999999999999997E-2</v>
      </c>
      <c r="I833" s="54">
        <v>35.14</v>
      </c>
      <c r="J833" s="54">
        <f t="shared" ref="J833:J836" si="86">TRUNC(I833*H833,2)</f>
        <v>1.79</v>
      </c>
    </row>
    <row r="834" spans="1:10" ht="26.1" customHeight="1" x14ac:dyDescent="0.2">
      <c r="A834" s="50" t="s">
        <v>395</v>
      </c>
      <c r="B834" s="51" t="s">
        <v>445</v>
      </c>
      <c r="C834" s="50" t="s">
        <v>155</v>
      </c>
      <c r="D834" s="50" t="s">
        <v>446</v>
      </c>
      <c r="E834" s="259" t="s">
        <v>398</v>
      </c>
      <c r="F834" s="259"/>
      <c r="G834" s="52" t="s">
        <v>399</v>
      </c>
      <c r="H834" s="53">
        <v>5.0999999999999997E-2</v>
      </c>
      <c r="I834" s="54">
        <v>25.93</v>
      </c>
      <c r="J834" s="54">
        <f t="shared" si="86"/>
        <v>1.32</v>
      </c>
    </row>
    <row r="835" spans="1:10" ht="26.1" customHeight="1" x14ac:dyDescent="0.2">
      <c r="A835" s="42" t="s">
        <v>370</v>
      </c>
      <c r="B835" s="43" t="s">
        <v>587</v>
      </c>
      <c r="C835" s="42" t="s">
        <v>155</v>
      </c>
      <c r="D835" s="42" t="s">
        <v>588</v>
      </c>
      <c r="E835" s="257" t="s">
        <v>373</v>
      </c>
      <c r="F835" s="257"/>
      <c r="G835" s="44" t="s">
        <v>152</v>
      </c>
      <c r="H835" s="45">
        <v>9.4000000000000004E-3</v>
      </c>
      <c r="I835" s="46">
        <v>4.34</v>
      </c>
      <c r="J835" s="46">
        <f t="shared" si="86"/>
        <v>0.04</v>
      </c>
    </row>
    <row r="836" spans="1:10" ht="24" customHeight="1" x14ac:dyDescent="0.2">
      <c r="A836" s="42" t="s">
        <v>370</v>
      </c>
      <c r="B836" s="43" t="s">
        <v>589</v>
      </c>
      <c r="C836" s="42" t="s">
        <v>150</v>
      </c>
      <c r="D836" s="42" t="s">
        <v>590</v>
      </c>
      <c r="E836" s="257" t="s">
        <v>373</v>
      </c>
      <c r="F836" s="257"/>
      <c r="G836" s="44" t="s">
        <v>114</v>
      </c>
      <c r="H836" s="45">
        <v>1.2434000000000001</v>
      </c>
      <c r="I836" s="46">
        <v>7.59</v>
      </c>
      <c r="J836" s="46">
        <f t="shared" si="86"/>
        <v>9.43</v>
      </c>
    </row>
    <row r="837" spans="1:10" x14ac:dyDescent="0.2">
      <c r="A837" s="47"/>
      <c r="B837" s="47"/>
      <c r="C837" s="47"/>
      <c r="D837" s="47"/>
      <c r="E837" s="47"/>
      <c r="F837" s="48"/>
      <c r="G837" s="47"/>
      <c r="H837" s="48"/>
      <c r="I837" s="47" t="s">
        <v>316</v>
      </c>
      <c r="J837" s="48">
        <f>TRUNC(SUM(J833:J836),2)</f>
        <v>12.58</v>
      </c>
    </row>
    <row r="838" spans="1:10" ht="15" thickBot="1" x14ac:dyDescent="0.25">
      <c r="A838" s="47"/>
      <c r="B838" s="47"/>
      <c r="C838" s="47"/>
      <c r="D838" s="47"/>
      <c r="E838" s="47"/>
      <c r="F838" s="48"/>
      <c r="G838" s="47"/>
      <c r="H838" s="258"/>
      <c r="I838" s="258"/>
      <c r="J838" s="48"/>
    </row>
    <row r="839" spans="1:10" ht="0.95" customHeight="1" thickTop="1" x14ac:dyDescent="0.2">
      <c r="A839" s="49"/>
      <c r="B839" s="49"/>
      <c r="C839" s="49"/>
      <c r="D839" s="49"/>
      <c r="E839" s="49"/>
      <c r="F839" s="49"/>
      <c r="G839" s="49"/>
      <c r="H839" s="49"/>
      <c r="I839" s="49"/>
      <c r="J839" s="49"/>
    </row>
    <row r="840" spans="1:10" ht="18" customHeight="1" x14ac:dyDescent="0.2">
      <c r="A840" s="34" t="s">
        <v>275</v>
      </c>
      <c r="B840" s="35" t="s">
        <v>9</v>
      </c>
      <c r="C840" s="34" t="s">
        <v>10</v>
      </c>
      <c r="D840" s="34" t="s">
        <v>11</v>
      </c>
      <c r="E840" s="260" t="s">
        <v>367</v>
      </c>
      <c r="F840" s="260"/>
      <c r="G840" s="36" t="s">
        <v>12</v>
      </c>
      <c r="H840" s="35" t="s">
        <v>13</v>
      </c>
      <c r="I840" s="35" t="s">
        <v>14</v>
      </c>
      <c r="J840" s="35" t="s">
        <v>16</v>
      </c>
    </row>
    <row r="841" spans="1:10" ht="26.1" customHeight="1" x14ac:dyDescent="0.2">
      <c r="A841" s="37" t="s">
        <v>368</v>
      </c>
      <c r="B841" s="38" t="s">
        <v>276</v>
      </c>
      <c r="C841" s="37" t="s">
        <v>21</v>
      </c>
      <c r="D841" s="37" t="s">
        <v>277</v>
      </c>
      <c r="E841" s="261" t="s">
        <v>442</v>
      </c>
      <c r="F841" s="261"/>
      <c r="G841" s="39" t="s">
        <v>114</v>
      </c>
      <c r="H841" s="40"/>
      <c r="I841" s="41"/>
      <c r="J841" s="41"/>
    </row>
    <row r="842" spans="1:10" ht="24" customHeight="1" x14ac:dyDescent="0.2">
      <c r="A842" s="50" t="s">
        <v>395</v>
      </c>
      <c r="B842" s="51" t="s">
        <v>443</v>
      </c>
      <c r="C842" s="50" t="s">
        <v>155</v>
      </c>
      <c r="D842" s="50" t="s">
        <v>444</v>
      </c>
      <c r="E842" s="259" t="s">
        <v>398</v>
      </c>
      <c r="F842" s="259"/>
      <c r="G842" s="52" t="s">
        <v>399</v>
      </c>
      <c r="H842" s="53">
        <v>7.5999999999999998E-2</v>
      </c>
      <c r="I842" s="54">
        <v>35.14</v>
      </c>
      <c r="J842" s="54">
        <f t="shared" ref="J842:J845" si="87">TRUNC(I842*H842,2)</f>
        <v>2.67</v>
      </c>
    </row>
    <row r="843" spans="1:10" ht="26.1" customHeight="1" x14ac:dyDescent="0.2">
      <c r="A843" s="50" t="s">
        <v>395</v>
      </c>
      <c r="B843" s="51" t="s">
        <v>445</v>
      </c>
      <c r="C843" s="50" t="s">
        <v>155</v>
      </c>
      <c r="D843" s="50" t="s">
        <v>446</v>
      </c>
      <c r="E843" s="259" t="s">
        <v>398</v>
      </c>
      <c r="F843" s="259"/>
      <c r="G843" s="52" t="s">
        <v>399</v>
      </c>
      <c r="H843" s="53">
        <v>7.5999999999999998E-2</v>
      </c>
      <c r="I843" s="54">
        <v>25.93</v>
      </c>
      <c r="J843" s="54">
        <f t="shared" si="87"/>
        <v>1.97</v>
      </c>
    </row>
    <row r="844" spans="1:10" ht="39" customHeight="1" x14ac:dyDescent="0.2">
      <c r="A844" s="42" t="s">
        <v>370</v>
      </c>
      <c r="B844" s="43" t="s">
        <v>591</v>
      </c>
      <c r="C844" s="42" t="s">
        <v>21</v>
      </c>
      <c r="D844" s="42" t="s">
        <v>592</v>
      </c>
      <c r="E844" s="257" t="s">
        <v>373</v>
      </c>
      <c r="F844" s="257"/>
      <c r="G844" s="44" t="s">
        <v>114</v>
      </c>
      <c r="H844" s="45">
        <v>1.2434000000000001</v>
      </c>
      <c r="I844" s="46">
        <v>10.5</v>
      </c>
      <c r="J844" s="46">
        <f t="shared" si="87"/>
        <v>13.05</v>
      </c>
    </row>
    <row r="845" spans="1:10" ht="26.1" customHeight="1" x14ac:dyDescent="0.2">
      <c r="A845" s="42" t="s">
        <v>370</v>
      </c>
      <c r="B845" s="43" t="s">
        <v>587</v>
      </c>
      <c r="C845" s="42" t="s">
        <v>155</v>
      </c>
      <c r="D845" s="42" t="s">
        <v>588</v>
      </c>
      <c r="E845" s="257" t="s">
        <v>373</v>
      </c>
      <c r="F845" s="257"/>
      <c r="G845" s="44" t="s">
        <v>152</v>
      </c>
      <c r="H845" s="45">
        <v>9.4000000000000004E-3</v>
      </c>
      <c r="I845" s="46">
        <v>4.34</v>
      </c>
      <c r="J845" s="46">
        <f t="shared" si="87"/>
        <v>0.04</v>
      </c>
    </row>
    <row r="846" spans="1:10" x14ac:dyDescent="0.2">
      <c r="A846" s="47"/>
      <c r="B846" s="47"/>
      <c r="C846" s="47"/>
      <c r="D846" s="47"/>
      <c r="E846" s="47"/>
      <c r="F846" s="48"/>
      <c r="G846" s="47"/>
      <c r="H846" s="48"/>
      <c r="I846" s="47" t="s">
        <v>316</v>
      </c>
      <c r="J846" s="48">
        <f>TRUNC(SUM(J842:J845),2)</f>
        <v>17.73</v>
      </c>
    </row>
    <row r="847" spans="1:10" ht="15" thickBot="1" x14ac:dyDescent="0.25">
      <c r="A847" s="47"/>
      <c r="B847" s="47"/>
      <c r="C847" s="47"/>
      <c r="D847" s="47"/>
      <c r="E847" s="47"/>
      <c r="F847" s="48"/>
      <c r="G847" s="47"/>
      <c r="H847" s="258"/>
      <c r="I847" s="258"/>
      <c r="J847" s="48"/>
    </row>
    <row r="848" spans="1:10" ht="0.95" customHeight="1" thickTop="1" x14ac:dyDescent="0.2">
      <c r="A848" s="49"/>
      <c r="B848" s="49"/>
      <c r="C848" s="49"/>
      <c r="D848" s="49"/>
      <c r="E848" s="49"/>
      <c r="F848" s="49"/>
      <c r="G848" s="49"/>
      <c r="H848" s="49"/>
      <c r="I848" s="49"/>
      <c r="J848" s="49"/>
    </row>
    <row r="849" spans="1:10" ht="18" customHeight="1" x14ac:dyDescent="0.2">
      <c r="A849" s="34" t="s">
        <v>278</v>
      </c>
      <c r="B849" s="35" t="s">
        <v>9</v>
      </c>
      <c r="C849" s="34" t="s">
        <v>10</v>
      </c>
      <c r="D849" s="34" t="s">
        <v>11</v>
      </c>
      <c r="E849" s="260" t="s">
        <v>367</v>
      </c>
      <c r="F849" s="260"/>
      <c r="G849" s="36" t="s">
        <v>12</v>
      </c>
      <c r="H849" s="35" t="s">
        <v>13</v>
      </c>
      <c r="I849" s="35" t="s">
        <v>14</v>
      </c>
      <c r="J849" s="35" t="s">
        <v>16</v>
      </c>
    </row>
    <row r="850" spans="1:10" ht="39" customHeight="1" x14ac:dyDescent="0.2">
      <c r="A850" s="37" t="s">
        <v>368</v>
      </c>
      <c r="B850" s="38" t="s">
        <v>279</v>
      </c>
      <c r="C850" s="37" t="s">
        <v>21</v>
      </c>
      <c r="D850" s="37" t="s">
        <v>280</v>
      </c>
      <c r="E850" s="261" t="s">
        <v>442</v>
      </c>
      <c r="F850" s="261"/>
      <c r="G850" s="39" t="s">
        <v>114</v>
      </c>
      <c r="H850" s="40"/>
      <c r="I850" s="41"/>
      <c r="J850" s="41"/>
    </row>
    <row r="851" spans="1:10" ht="24" customHeight="1" x14ac:dyDescent="0.2">
      <c r="A851" s="50" t="s">
        <v>395</v>
      </c>
      <c r="B851" s="51" t="s">
        <v>443</v>
      </c>
      <c r="C851" s="50" t="s">
        <v>155</v>
      </c>
      <c r="D851" s="50" t="s">
        <v>444</v>
      </c>
      <c r="E851" s="259" t="s">
        <v>398</v>
      </c>
      <c r="F851" s="259"/>
      <c r="G851" s="52" t="s">
        <v>399</v>
      </c>
      <c r="H851" s="53">
        <v>7.5999999999999998E-2</v>
      </c>
      <c r="I851" s="54">
        <v>35.14</v>
      </c>
      <c r="J851" s="54">
        <f t="shared" ref="J851:J854" si="88">TRUNC(I851*H851,2)</f>
        <v>2.67</v>
      </c>
    </row>
    <row r="852" spans="1:10" ht="26.1" customHeight="1" x14ac:dyDescent="0.2">
      <c r="A852" s="50" t="s">
        <v>395</v>
      </c>
      <c r="B852" s="51" t="s">
        <v>445</v>
      </c>
      <c r="C852" s="50" t="s">
        <v>155</v>
      </c>
      <c r="D852" s="50" t="s">
        <v>446</v>
      </c>
      <c r="E852" s="259" t="s">
        <v>398</v>
      </c>
      <c r="F852" s="259"/>
      <c r="G852" s="52" t="s">
        <v>399</v>
      </c>
      <c r="H852" s="53">
        <v>7.5999999999999998E-2</v>
      </c>
      <c r="I852" s="54">
        <v>25.93</v>
      </c>
      <c r="J852" s="54">
        <f t="shared" si="88"/>
        <v>1.97</v>
      </c>
    </row>
    <row r="853" spans="1:10" ht="51.95" customHeight="1" x14ac:dyDescent="0.2">
      <c r="A853" s="42" t="s">
        <v>370</v>
      </c>
      <c r="B853" s="43" t="s">
        <v>593</v>
      </c>
      <c r="C853" s="42" t="s">
        <v>21</v>
      </c>
      <c r="D853" s="42" t="s">
        <v>594</v>
      </c>
      <c r="E853" s="257" t="s">
        <v>373</v>
      </c>
      <c r="F853" s="257"/>
      <c r="G853" s="44" t="s">
        <v>114</v>
      </c>
      <c r="H853" s="45">
        <v>1.2434000000000001</v>
      </c>
      <c r="I853" s="46">
        <v>10.26</v>
      </c>
      <c r="J853" s="46">
        <f t="shared" si="88"/>
        <v>12.75</v>
      </c>
    </row>
    <row r="854" spans="1:10" ht="26.1" customHeight="1" x14ac:dyDescent="0.2">
      <c r="A854" s="42" t="s">
        <v>370</v>
      </c>
      <c r="B854" s="43" t="s">
        <v>587</v>
      </c>
      <c r="C854" s="42" t="s">
        <v>155</v>
      </c>
      <c r="D854" s="42" t="s">
        <v>588</v>
      </c>
      <c r="E854" s="257" t="s">
        <v>373</v>
      </c>
      <c r="F854" s="257"/>
      <c r="G854" s="44" t="s">
        <v>152</v>
      </c>
      <c r="H854" s="45">
        <v>9.4000000000000004E-3</v>
      </c>
      <c r="I854" s="46">
        <v>4.34</v>
      </c>
      <c r="J854" s="46">
        <f t="shared" si="88"/>
        <v>0.04</v>
      </c>
    </row>
    <row r="855" spans="1:10" x14ac:dyDescent="0.2">
      <c r="A855" s="47"/>
      <c r="B855" s="47"/>
      <c r="C855" s="47"/>
      <c r="D855" s="47"/>
      <c r="E855" s="47"/>
      <c r="F855" s="48"/>
      <c r="G855" s="47"/>
      <c r="H855" s="48"/>
      <c r="I855" s="47" t="s">
        <v>316</v>
      </c>
      <c r="J855" s="48">
        <f>TRUNC(SUM(J851:J854),2)</f>
        <v>17.43</v>
      </c>
    </row>
    <row r="856" spans="1:10" ht="15" thickBot="1" x14ac:dyDescent="0.25">
      <c r="A856" s="47"/>
      <c r="B856" s="47"/>
      <c r="C856" s="47"/>
      <c r="D856" s="47"/>
      <c r="E856" s="47"/>
      <c r="F856" s="48"/>
      <c r="G856" s="47"/>
      <c r="H856" s="258"/>
      <c r="I856" s="258"/>
      <c r="J856" s="48"/>
    </row>
    <row r="857" spans="1:10" ht="0.95" customHeight="1" thickTop="1" x14ac:dyDescent="0.2">
      <c r="A857" s="49"/>
      <c r="B857" s="49"/>
      <c r="C857" s="49"/>
      <c r="D857" s="49"/>
      <c r="E857" s="49"/>
      <c r="F857" s="49"/>
      <c r="G857" s="49"/>
      <c r="H857" s="49"/>
      <c r="I857" s="49"/>
      <c r="J857" s="49"/>
    </row>
    <row r="858" spans="1:10" ht="18" customHeight="1" x14ac:dyDescent="0.2">
      <c r="A858" s="34" t="s">
        <v>281</v>
      </c>
      <c r="B858" s="35" t="s">
        <v>9</v>
      </c>
      <c r="C858" s="34" t="s">
        <v>10</v>
      </c>
      <c r="D858" s="34" t="s">
        <v>11</v>
      </c>
      <c r="E858" s="260" t="s">
        <v>367</v>
      </c>
      <c r="F858" s="260"/>
      <c r="G858" s="36" t="s">
        <v>12</v>
      </c>
      <c r="H858" s="35" t="s">
        <v>13</v>
      </c>
      <c r="I858" s="35" t="s">
        <v>14</v>
      </c>
      <c r="J858" s="35" t="s">
        <v>16</v>
      </c>
    </row>
    <row r="859" spans="1:10" ht="39" customHeight="1" x14ac:dyDescent="0.2">
      <c r="A859" s="37" t="s">
        <v>368</v>
      </c>
      <c r="B859" s="38" t="s">
        <v>282</v>
      </c>
      <c r="C859" s="37" t="s">
        <v>21</v>
      </c>
      <c r="D859" s="37" t="s">
        <v>283</v>
      </c>
      <c r="E859" s="261" t="s">
        <v>442</v>
      </c>
      <c r="F859" s="261"/>
      <c r="G859" s="39" t="s">
        <v>114</v>
      </c>
      <c r="H859" s="40"/>
      <c r="I859" s="41"/>
      <c r="J859" s="41"/>
    </row>
    <row r="860" spans="1:10" ht="24" customHeight="1" x14ac:dyDescent="0.2">
      <c r="A860" s="50" t="s">
        <v>395</v>
      </c>
      <c r="B860" s="51" t="s">
        <v>443</v>
      </c>
      <c r="C860" s="50" t="s">
        <v>155</v>
      </c>
      <c r="D860" s="50" t="s">
        <v>444</v>
      </c>
      <c r="E860" s="259" t="s">
        <v>398</v>
      </c>
      <c r="F860" s="259"/>
      <c r="G860" s="52" t="s">
        <v>399</v>
      </c>
      <c r="H860" s="53">
        <v>5.0999999999999997E-2</v>
      </c>
      <c r="I860" s="54">
        <v>35.14</v>
      </c>
      <c r="J860" s="54">
        <f t="shared" ref="J860:J863" si="89">TRUNC(I860*H860,2)</f>
        <v>1.79</v>
      </c>
    </row>
    <row r="861" spans="1:10" ht="26.1" customHeight="1" x14ac:dyDescent="0.2">
      <c r="A861" s="50" t="s">
        <v>395</v>
      </c>
      <c r="B861" s="51" t="s">
        <v>445</v>
      </c>
      <c r="C861" s="50" t="s">
        <v>155</v>
      </c>
      <c r="D861" s="50" t="s">
        <v>446</v>
      </c>
      <c r="E861" s="259" t="s">
        <v>398</v>
      </c>
      <c r="F861" s="259"/>
      <c r="G861" s="52" t="s">
        <v>399</v>
      </c>
      <c r="H861" s="53">
        <v>5.0999999999999997E-2</v>
      </c>
      <c r="I861" s="54">
        <v>25.93</v>
      </c>
      <c r="J861" s="54">
        <f t="shared" si="89"/>
        <v>1.32</v>
      </c>
    </row>
    <row r="862" spans="1:10" ht="26.1" customHeight="1" x14ac:dyDescent="0.2">
      <c r="A862" s="42" t="s">
        <v>370</v>
      </c>
      <c r="B862" s="43" t="s">
        <v>587</v>
      </c>
      <c r="C862" s="42" t="s">
        <v>155</v>
      </c>
      <c r="D862" s="42" t="s">
        <v>588</v>
      </c>
      <c r="E862" s="257" t="s">
        <v>373</v>
      </c>
      <c r="F862" s="257"/>
      <c r="G862" s="44" t="s">
        <v>152</v>
      </c>
      <c r="H862" s="45">
        <v>9.4000000000000004E-3</v>
      </c>
      <c r="I862" s="46">
        <v>4.34</v>
      </c>
      <c r="J862" s="46">
        <f t="shared" si="89"/>
        <v>0.04</v>
      </c>
    </row>
    <row r="863" spans="1:10" ht="51.95" customHeight="1" x14ac:dyDescent="0.2">
      <c r="A863" s="42" t="s">
        <v>370</v>
      </c>
      <c r="B863" s="43" t="s">
        <v>595</v>
      </c>
      <c r="C863" s="42" t="s">
        <v>21</v>
      </c>
      <c r="D863" s="42" t="s">
        <v>596</v>
      </c>
      <c r="E863" s="257" t="s">
        <v>373</v>
      </c>
      <c r="F863" s="257"/>
      <c r="G863" s="44" t="s">
        <v>114</v>
      </c>
      <c r="H863" s="45">
        <v>1.2434000000000001</v>
      </c>
      <c r="I863" s="46">
        <v>8.8800000000000008</v>
      </c>
      <c r="J863" s="46">
        <f t="shared" si="89"/>
        <v>11.04</v>
      </c>
    </row>
    <row r="864" spans="1:10" x14ac:dyDescent="0.2">
      <c r="A864" s="47"/>
      <c r="B864" s="47"/>
      <c r="C864" s="47"/>
      <c r="D864" s="47"/>
      <c r="E864" s="47"/>
      <c r="F864" s="48"/>
      <c r="G864" s="47"/>
      <c r="H864" s="48"/>
      <c r="I864" s="47" t="s">
        <v>316</v>
      </c>
      <c r="J864" s="48">
        <f>TRUNC(SUM(J860:J863),2)</f>
        <v>14.19</v>
      </c>
    </row>
    <row r="865" spans="1:10" ht="15" thickBot="1" x14ac:dyDescent="0.25">
      <c r="A865" s="47"/>
      <c r="B865" s="47"/>
      <c r="C865" s="47"/>
      <c r="D865" s="47"/>
      <c r="E865" s="47"/>
      <c r="F865" s="48"/>
      <c r="G865" s="47"/>
      <c r="H865" s="258"/>
      <c r="I865" s="258"/>
      <c r="J865" s="48"/>
    </row>
    <row r="866" spans="1:10" ht="0.95" customHeight="1" thickTop="1" x14ac:dyDescent="0.2">
      <c r="A866" s="49"/>
      <c r="B866" s="49"/>
      <c r="C866" s="49"/>
      <c r="D866" s="49"/>
      <c r="E866" s="49"/>
      <c r="F866" s="49"/>
      <c r="G866" s="49"/>
      <c r="H866" s="49"/>
      <c r="I866" s="49"/>
      <c r="J866" s="49"/>
    </row>
    <row r="867" spans="1:10" ht="18" customHeight="1" x14ac:dyDescent="0.2">
      <c r="A867" s="34" t="s">
        <v>284</v>
      </c>
      <c r="B867" s="35" t="s">
        <v>9</v>
      </c>
      <c r="C867" s="34" t="s">
        <v>10</v>
      </c>
      <c r="D867" s="34" t="s">
        <v>11</v>
      </c>
      <c r="E867" s="260" t="s">
        <v>367</v>
      </c>
      <c r="F867" s="260"/>
      <c r="G867" s="36" t="s">
        <v>12</v>
      </c>
      <c r="H867" s="35" t="s">
        <v>13</v>
      </c>
      <c r="I867" s="35" t="s">
        <v>14</v>
      </c>
      <c r="J867" s="35" t="s">
        <v>16</v>
      </c>
    </row>
    <row r="868" spans="1:10" ht="39" customHeight="1" x14ac:dyDescent="0.2">
      <c r="A868" s="37" t="s">
        <v>368</v>
      </c>
      <c r="B868" s="38" t="s">
        <v>285</v>
      </c>
      <c r="C868" s="37" t="s">
        <v>21</v>
      </c>
      <c r="D868" s="37" t="s">
        <v>286</v>
      </c>
      <c r="E868" s="261">
        <v>61</v>
      </c>
      <c r="F868" s="261"/>
      <c r="G868" s="39" t="s">
        <v>152</v>
      </c>
      <c r="H868" s="40"/>
      <c r="I868" s="41"/>
      <c r="J868" s="41"/>
    </row>
    <row r="869" spans="1:10" ht="24" customHeight="1" x14ac:dyDescent="0.2">
      <c r="A869" s="50" t="s">
        <v>395</v>
      </c>
      <c r="B869" s="51" t="s">
        <v>443</v>
      </c>
      <c r="C869" s="50" t="s">
        <v>155</v>
      </c>
      <c r="D869" s="50" t="s">
        <v>444</v>
      </c>
      <c r="E869" s="259" t="s">
        <v>398</v>
      </c>
      <c r="F869" s="259"/>
      <c r="G869" s="52" t="s">
        <v>399</v>
      </c>
      <c r="H869" s="53">
        <v>0.03</v>
      </c>
      <c r="I869" s="54">
        <v>35.14</v>
      </c>
      <c r="J869" s="54">
        <f t="shared" ref="J869:J871" si="90">TRUNC(I869*H869,2)</f>
        <v>1.05</v>
      </c>
    </row>
    <row r="870" spans="1:10" ht="26.1" customHeight="1" x14ac:dyDescent="0.2">
      <c r="A870" s="50" t="s">
        <v>395</v>
      </c>
      <c r="B870" s="51" t="s">
        <v>445</v>
      </c>
      <c r="C870" s="50" t="s">
        <v>155</v>
      </c>
      <c r="D870" s="50" t="s">
        <v>446</v>
      </c>
      <c r="E870" s="259" t="s">
        <v>398</v>
      </c>
      <c r="F870" s="259"/>
      <c r="G870" s="52" t="s">
        <v>399</v>
      </c>
      <c r="H870" s="53">
        <v>0.03</v>
      </c>
      <c r="I870" s="54">
        <v>25.93</v>
      </c>
      <c r="J870" s="54">
        <f t="shared" si="90"/>
        <v>0.77</v>
      </c>
    </row>
    <row r="871" spans="1:10" ht="39" customHeight="1" x14ac:dyDescent="0.2">
      <c r="A871" s="42" t="s">
        <v>370</v>
      </c>
      <c r="B871" s="43" t="s">
        <v>597</v>
      </c>
      <c r="C871" s="42" t="s">
        <v>155</v>
      </c>
      <c r="D871" s="42" t="s">
        <v>598</v>
      </c>
      <c r="E871" s="257" t="s">
        <v>373</v>
      </c>
      <c r="F871" s="257"/>
      <c r="G871" s="44" t="s">
        <v>152</v>
      </c>
      <c r="H871" s="45">
        <v>1</v>
      </c>
      <c r="I871" s="46">
        <v>1.54</v>
      </c>
      <c r="J871" s="46">
        <f t="shared" si="90"/>
        <v>1.54</v>
      </c>
    </row>
    <row r="872" spans="1:10" x14ac:dyDescent="0.2">
      <c r="A872" s="47"/>
      <c r="B872" s="47"/>
      <c r="C872" s="47"/>
      <c r="D872" s="47"/>
      <c r="E872" s="47"/>
      <c r="F872" s="48"/>
      <c r="G872" s="47"/>
      <c r="H872" s="48"/>
      <c r="I872" s="47" t="s">
        <v>316</v>
      </c>
      <c r="J872" s="48">
        <f>TRUNC(SUM(J869:J871),2)</f>
        <v>3.36</v>
      </c>
    </row>
    <row r="873" spans="1:10" ht="15" thickBot="1" x14ac:dyDescent="0.25">
      <c r="A873" s="47"/>
      <c r="B873" s="47"/>
      <c r="C873" s="47"/>
      <c r="D873" s="47"/>
      <c r="E873" s="47"/>
      <c r="F873" s="48"/>
      <c r="G873" s="47"/>
      <c r="H873" s="258"/>
      <c r="I873" s="258"/>
      <c r="J873" s="48"/>
    </row>
    <row r="874" spans="1:10" ht="0.95" customHeight="1" thickTop="1" x14ac:dyDescent="0.2">
      <c r="A874" s="49"/>
      <c r="B874" s="49"/>
      <c r="C874" s="49"/>
      <c r="D874" s="49"/>
      <c r="E874" s="49"/>
      <c r="F874" s="49"/>
      <c r="G874" s="49"/>
      <c r="H874" s="49"/>
      <c r="I874" s="49"/>
      <c r="J874" s="49"/>
    </row>
    <row r="875" spans="1:10" ht="18" customHeight="1" x14ac:dyDescent="0.2">
      <c r="A875" s="34" t="s">
        <v>287</v>
      </c>
      <c r="B875" s="35" t="s">
        <v>9</v>
      </c>
      <c r="C875" s="34" t="s">
        <v>10</v>
      </c>
      <c r="D875" s="34" t="s">
        <v>11</v>
      </c>
      <c r="E875" s="260" t="s">
        <v>367</v>
      </c>
      <c r="F875" s="260"/>
      <c r="G875" s="36" t="s">
        <v>12</v>
      </c>
      <c r="H875" s="35" t="s">
        <v>13</v>
      </c>
      <c r="I875" s="35" t="s">
        <v>14</v>
      </c>
      <c r="J875" s="35" t="s">
        <v>16</v>
      </c>
    </row>
    <row r="876" spans="1:10" ht="39" customHeight="1" x14ac:dyDescent="0.2">
      <c r="A876" s="37" t="s">
        <v>368</v>
      </c>
      <c r="B876" s="38" t="s">
        <v>288</v>
      </c>
      <c r="C876" s="37" t="s">
        <v>21</v>
      </c>
      <c r="D876" s="37" t="s">
        <v>289</v>
      </c>
      <c r="E876" s="261" t="s">
        <v>442</v>
      </c>
      <c r="F876" s="261"/>
      <c r="G876" s="39" t="s">
        <v>152</v>
      </c>
      <c r="H876" s="40"/>
      <c r="I876" s="41"/>
      <c r="J876" s="41"/>
    </row>
    <row r="877" spans="1:10" ht="24" customHeight="1" x14ac:dyDescent="0.2">
      <c r="A877" s="50" t="s">
        <v>395</v>
      </c>
      <c r="B877" s="51" t="s">
        <v>443</v>
      </c>
      <c r="C877" s="50" t="s">
        <v>155</v>
      </c>
      <c r="D877" s="50" t="s">
        <v>444</v>
      </c>
      <c r="E877" s="259" t="s">
        <v>398</v>
      </c>
      <c r="F877" s="259"/>
      <c r="G877" s="52" t="s">
        <v>399</v>
      </c>
      <c r="H877" s="53">
        <v>0.03</v>
      </c>
      <c r="I877" s="54">
        <v>35.14</v>
      </c>
      <c r="J877" s="54">
        <f t="shared" ref="J877:J879" si="91">TRUNC(I877*H877,2)</f>
        <v>1.05</v>
      </c>
    </row>
    <row r="878" spans="1:10" ht="26.1" customHeight="1" x14ac:dyDescent="0.2">
      <c r="A878" s="50" t="s">
        <v>395</v>
      </c>
      <c r="B878" s="51" t="s">
        <v>445</v>
      </c>
      <c r="C878" s="50" t="s">
        <v>155</v>
      </c>
      <c r="D878" s="50" t="s">
        <v>446</v>
      </c>
      <c r="E878" s="259" t="s">
        <v>398</v>
      </c>
      <c r="F878" s="259"/>
      <c r="G878" s="52" t="s">
        <v>399</v>
      </c>
      <c r="H878" s="53">
        <v>0.03</v>
      </c>
      <c r="I878" s="54">
        <v>25.93</v>
      </c>
      <c r="J878" s="54">
        <f t="shared" si="91"/>
        <v>0.77</v>
      </c>
    </row>
    <row r="879" spans="1:10" ht="39" customHeight="1" x14ac:dyDescent="0.2">
      <c r="A879" s="42" t="s">
        <v>370</v>
      </c>
      <c r="B879" s="43" t="s">
        <v>577</v>
      </c>
      <c r="C879" s="42" t="s">
        <v>155</v>
      </c>
      <c r="D879" s="42" t="s">
        <v>578</v>
      </c>
      <c r="E879" s="257" t="s">
        <v>373</v>
      </c>
      <c r="F879" s="257"/>
      <c r="G879" s="44" t="s">
        <v>152</v>
      </c>
      <c r="H879" s="45">
        <v>1</v>
      </c>
      <c r="I879" s="46">
        <v>1.67</v>
      </c>
      <c r="J879" s="46">
        <f t="shared" si="91"/>
        <v>1.67</v>
      </c>
    </row>
    <row r="880" spans="1:10" x14ac:dyDescent="0.2">
      <c r="A880" s="47"/>
      <c r="B880" s="47"/>
      <c r="C880" s="47"/>
      <c r="D880" s="47"/>
      <c r="E880" s="47"/>
      <c r="F880" s="48"/>
      <c r="G880" s="47"/>
      <c r="H880" s="48"/>
      <c r="I880" s="47" t="s">
        <v>316</v>
      </c>
      <c r="J880" s="48">
        <f>TRUNC(SUM(J877:J879),2)</f>
        <v>3.49</v>
      </c>
    </row>
    <row r="881" spans="1:10" ht="15" thickBot="1" x14ac:dyDescent="0.25">
      <c r="A881" s="47"/>
      <c r="B881" s="47"/>
      <c r="C881" s="47"/>
      <c r="D881" s="47"/>
      <c r="E881" s="47"/>
      <c r="F881" s="48"/>
      <c r="G881" s="47"/>
      <c r="H881" s="258"/>
      <c r="I881" s="258"/>
      <c r="J881" s="48"/>
    </row>
    <row r="882" spans="1:10" ht="0.95" customHeight="1" thickTop="1" x14ac:dyDescent="0.2">
      <c r="A882" s="49"/>
      <c r="B882" s="49"/>
      <c r="C882" s="49"/>
      <c r="D882" s="49"/>
      <c r="E882" s="49"/>
      <c r="F882" s="49"/>
      <c r="G882" s="49"/>
      <c r="H882" s="49"/>
      <c r="I882" s="49"/>
      <c r="J882" s="49"/>
    </row>
    <row r="883" spans="1:10" ht="18" customHeight="1" x14ac:dyDescent="0.2">
      <c r="A883" s="34" t="s">
        <v>290</v>
      </c>
      <c r="B883" s="35" t="s">
        <v>9</v>
      </c>
      <c r="C883" s="34" t="s">
        <v>10</v>
      </c>
      <c r="D883" s="34" t="s">
        <v>11</v>
      </c>
      <c r="E883" s="260" t="s">
        <v>367</v>
      </c>
      <c r="F883" s="260"/>
      <c r="G883" s="36" t="s">
        <v>12</v>
      </c>
      <c r="H883" s="35" t="s">
        <v>13</v>
      </c>
      <c r="I883" s="35" t="s">
        <v>14</v>
      </c>
      <c r="J883" s="35" t="s">
        <v>16</v>
      </c>
    </row>
    <row r="884" spans="1:10" ht="39" customHeight="1" x14ac:dyDescent="0.2">
      <c r="A884" s="37" t="s">
        <v>368</v>
      </c>
      <c r="B884" s="38" t="s">
        <v>291</v>
      </c>
      <c r="C884" s="37" t="s">
        <v>21</v>
      </c>
      <c r="D884" s="37" t="s">
        <v>292</v>
      </c>
      <c r="E884" s="261" t="s">
        <v>442</v>
      </c>
      <c r="F884" s="261"/>
      <c r="G884" s="39" t="s">
        <v>152</v>
      </c>
      <c r="H884" s="40"/>
      <c r="I884" s="41"/>
      <c r="J884" s="41"/>
    </row>
    <row r="885" spans="1:10" ht="24" customHeight="1" x14ac:dyDescent="0.2">
      <c r="A885" s="50" t="s">
        <v>395</v>
      </c>
      <c r="B885" s="51" t="s">
        <v>443</v>
      </c>
      <c r="C885" s="50" t="s">
        <v>155</v>
      </c>
      <c r="D885" s="50" t="s">
        <v>444</v>
      </c>
      <c r="E885" s="259" t="s">
        <v>398</v>
      </c>
      <c r="F885" s="259"/>
      <c r="G885" s="52" t="s">
        <v>399</v>
      </c>
      <c r="H885" s="53">
        <v>0.03</v>
      </c>
      <c r="I885" s="54">
        <v>35.14</v>
      </c>
      <c r="J885" s="54">
        <f t="shared" ref="J885:J887" si="92">TRUNC(I885*H885,2)</f>
        <v>1.05</v>
      </c>
    </row>
    <row r="886" spans="1:10" ht="26.1" customHeight="1" x14ac:dyDescent="0.2">
      <c r="A886" s="50" t="s">
        <v>395</v>
      </c>
      <c r="B886" s="51" t="s">
        <v>445</v>
      </c>
      <c r="C886" s="50" t="s">
        <v>155</v>
      </c>
      <c r="D886" s="50" t="s">
        <v>446</v>
      </c>
      <c r="E886" s="259" t="s">
        <v>398</v>
      </c>
      <c r="F886" s="259"/>
      <c r="G886" s="52" t="s">
        <v>399</v>
      </c>
      <c r="H886" s="53">
        <v>0.03</v>
      </c>
      <c r="I886" s="54">
        <v>25.93</v>
      </c>
      <c r="J886" s="54">
        <f t="shared" si="92"/>
        <v>0.77</v>
      </c>
    </row>
    <row r="887" spans="1:10" ht="39" customHeight="1" x14ac:dyDescent="0.2">
      <c r="A887" s="42" t="s">
        <v>370</v>
      </c>
      <c r="B887" s="43" t="s">
        <v>599</v>
      </c>
      <c r="C887" s="42" t="s">
        <v>155</v>
      </c>
      <c r="D887" s="42" t="s">
        <v>600</v>
      </c>
      <c r="E887" s="257" t="s">
        <v>373</v>
      </c>
      <c r="F887" s="257"/>
      <c r="G887" s="44" t="s">
        <v>152</v>
      </c>
      <c r="H887" s="45">
        <v>1</v>
      </c>
      <c r="I887" s="46">
        <v>1.98</v>
      </c>
      <c r="J887" s="46">
        <f t="shared" si="92"/>
        <v>1.98</v>
      </c>
    </row>
    <row r="888" spans="1:10" x14ac:dyDescent="0.2">
      <c r="A888" s="47"/>
      <c r="B888" s="47"/>
      <c r="C888" s="47"/>
      <c r="D888" s="47"/>
      <c r="E888" s="47"/>
      <c r="F888" s="48"/>
      <c r="G888" s="47"/>
      <c r="H888" s="48"/>
      <c r="I888" s="47" t="s">
        <v>316</v>
      </c>
      <c r="J888" s="48">
        <f>TRUNC(SUM(J885:J887),2)</f>
        <v>3.8</v>
      </c>
    </row>
    <row r="889" spans="1:10" ht="15" thickBot="1" x14ac:dyDescent="0.25">
      <c r="A889" s="47"/>
      <c r="B889" s="47"/>
      <c r="C889" s="47"/>
      <c r="D889" s="47"/>
      <c r="E889" s="47"/>
      <c r="F889" s="48"/>
      <c r="G889" s="47"/>
      <c r="H889" s="258"/>
      <c r="I889" s="258"/>
      <c r="J889" s="48"/>
    </row>
    <row r="890" spans="1:10" ht="0.95" customHeight="1" thickTop="1" x14ac:dyDescent="0.2">
      <c r="A890" s="49"/>
      <c r="B890" s="49"/>
      <c r="C890" s="49"/>
      <c r="D890" s="49"/>
      <c r="E890" s="49"/>
      <c r="F890" s="49"/>
      <c r="G890" s="49"/>
      <c r="H890" s="49"/>
      <c r="I890" s="49"/>
      <c r="J890" s="49"/>
    </row>
    <row r="891" spans="1:10" ht="18" customHeight="1" x14ac:dyDescent="0.2">
      <c r="A891" s="34" t="s">
        <v>293</v>
      </c>
      <c r="B891" s="35" t="s">
        <v>9</v>
      </c>
      <c r="C891" s="34" t="s">
        <v>10</v>
      </c>
      <c r="D891" s="34" t="s">
        <v>11</v>
      </c>
      <c r="E891" s="260" t="s">
        <v>367</v>
      </c>
      <c r="F891" s="260"/>
      <c r="G891" s="36" t="s">
        <v>12</v>
      </c>
      <c r="H891" s="35" t="s">
        <v>13</v>
      </c>
      <c r="I891" s="35" t="s">
        <v>14</v>
      </c>
      <c r="J891" s="35" t="s">
        <v>16</v>
      </c>
    </row>
    <row r="892" spans="1:10" ht="39" customHeight="1" x14ac:dyDescent="0.2">
      <c r="A892" s="37" t="s">
        <v>368</v>
      </c>
      <c r="B892" s="38" t="s">
        <v>294</v>
      </c>
      <c r="C892" s="37" t="s">
        <v>21</v>
      </c>
      <c r="D892" s="37" t="s">
        <v>295</v>
      </c>
      <c r="E892" s="261" t="s">
        <v>442</v>
      </c>
      <c r="F892" s="261"/>
      <c r="G892" s="39" t="s">
        <v>152</v>
      </c>
      <c r="H892" s="40"/>
      <c r="I892" s="41"/>
      <c r="J892" s="41"/>
    </row>
    <row r="893" spans="1:10" ht="24" customHeight="1" x14ac:dyDescent="0.2">
      <c r="A893" s="50" t="s">
        <v>395</v>
      </c>
      <c r="B893" s="51" t="s">
        <v>443</v>
      </c>
      <c r="C893" s="50" t="s">
        <v>155</v>
      </c>
      <c r="D893" s="50" t="s">
        <v>444</v>
      </c>
      <c r="E893" s="259" t="s">
        <v>398</v>
      </c>
      <c r="F893" s="259"/>
      <c r="G893" s="52" t="s">
        <v>399</v>
      </c>
      <c r="H893" s="53">
        <v>0.03</v>
      </c>
      <c r="I893" s="54">
        <v>35.14</v>
      </c>
      <c r="J893" s="54">
        <f t="shared" ref="J893:J895" si="93">TRUNC(I893*H893,2)</f>
        <v>1.05</v>
      </c>
    </row>
    <row r="894" spans="1:10" ht="26.1" customHeight="1" x14ac:dyDescent="0.2">
      <c r="A894" s="50" t="s">
        <v>395</v>
      </c>
      <c r="B894" s="51" t="s">
        <v>445</v>
      </c>
      <c r="C894" s="50" t="s">
        <v>155</v>
      </c>
      <c r="D894" s="50" t="s">
        <v>446</v>
      </c>
      <c r="E894" s="259" t="s">
        <v>398</v>
      </c>
      <c r="F894" s="259"/>
      <c r="G894" s="52" t="s">
        <v>399</v>
      </c>
      <c r="H894" s="53">
        <v>0.03</v>
      </c>
      <c r="I894" s="54">
        <v>25.93</v>
      </c>
      <c r="J894" s="54">
        <f t="shared" si="93"/>
        <v>0.77</v>
      </c>
    </row>
    <row r="895" spans="1:10" ht="39" customHeight="1" x14ac:dyDescent="0.2">
      <c r="A895" s="42" t="s">
        <v>370</v>
      </c>
      <c r="B895" s="43" t="s">
        <v>601</v>
      </c>
      <c r="C895" s="42" t="s">
        <v>155</v>
      </c>
      <c r="D895" s="42" t="s">
        <v>602</v>
      </c>
      <c r="E895" s="257" t="s">
        <v>373</v>
      </c>
      <c r="F895" s="257"/>
      <c r="G895" s="44" t="s">
        <v>152</v>
      </c>
      <c r="H895" s="45">
        <v>1</v>
      </c>
      <c r="I895" s="46">
        <v>2.74</v>
      </c>
      <c r="J895" s="46">
        <f t="shared" si="93"/>
        <v>2.74</v>
      </c>
    </row>
    <row r="896" spans="1:10" x14ac:dyDescent="0.2">
      <c r="A896" s="47"/>
      <c r="B896" s="47"/>
      <c r="C896" s="47"/>
      <c r="D896" s="47"/>
      <c r="E896" s="47"/>
      <c r="F896" s="48"/>
      <c r="G896" s="47"/>
      <c r="H896" s="48"/>
      <c r="I896" s="47" t="s">
        <v>316</v>
      </c>
      <c r="J896" s="48">
        <f>TRUNC(SUM(J893:J895),2)</f>
        <v>4.5599999999999996</v>
      </c>
    </row>
    <row r="897" spans="1:10" ht="15" thickBot="1" x14ac:dyDescent="0.25">
      <c r="A897" s="47"/>
      <c r="B897" s="47"/>
      <c r="C897" s="47"/>
      <c r="D897" s="47"/>
      <c r="E897" s="47"/>
      <c r="F897" s="48"/>
      <c r="G897" s="47"/>
      <c r="H897" s="258"/>
      <c r="I897" s="258"/>
      <c r="J897" s="48"/>
    </row>
    <row r="898" spans="1:10" ht="0.95" customHeight="1" thickTop="1" x14ac:dyDescent="0.2">
      <c r="A898" s="49"/>
      <c r="B898" s="49"/>
      <c r="C898" s="49"/>
      <c r="D898" s="49"/>
      <c r="E898" s="49"/>
      <c r="F898" s="49"/>
      <c r="G898" s="49"/>
      <c r="H898" s="49"/>
      <c r="I898" s="49"/>
      <c r="J898" s="49"/>
    </row>
    <row r="899" spans="1:10" ht="18" customHeight="1" x14ac:dyDescent="0.2">
      <c r="A899" s="34" t="s">
        <v>296</v>
      </c>
      <c r="B899" s="35" t="s">
        <v>9</v>
      </c>
      <c r="C899" s="34" t="s">
        <v>10</v>
      </c>
      <c r="D899" s="34" t="s">
        <v>11</v>
      </c>
      <c r="E899" s="260" t="s">
        <v>367</v>
      </c>
      <c r="F899" s="260"/>
      <c r="G899" s="36" t="s">
        <v>12</v>
      </c>
      <c r="H899" s="35" t="s">
        <v>13</v>
      </c>
      <c r="I899" s="35" t="s">
        <v>14</v>
      </c>
      <c r="J899" s="35" t="s">
        <v>16</v>
      </c>
    </row>
    <row r="900" spans="1:10" ht="26.1" customHeight="1" x14ac:dyDescent="0.2">
      <c r="A900" s="37" t="s">
        <v>368</v>
      </c>
      <c r="B900" s="38" t="s">
        <v>297</v>
      </c>
      <c r="C900" s="37" t="s">
        <v>21</v>
      </c>
      <c r="D900" s="37" t="s">
        <v>298</v>
      </c>
      <c r="E900" s="261" t="s">
        <v>442</v>
      </c>
      <c r="F900" s="261"/>
      <c r="G900" s="39" t="s">
        <v>152</v>
      </c>
      <c r="H900" s="40"/>
      <c r="I900" s="41"/>
      <c r="J900" s="41"/>
    </row>
    <row r="901" spans="1:10" ht="24" customHeight="1" x14ac:dyDescent="0.2">
      <c r="A901" s="50" t="s">
        <v>395</v>
      </c>
      <c r="B901" s="51" t="s">
        <v>443</v>
      </c>
      <c r="C901" s="50" t="s">
        <v>155</v>
      </c>
      <c r="D901" s="50" t="s">
        <v>444</v>
      </c>
      <c r="E901" s="259" t="s">
        <v>398</v>
      </c>
      <c r="F901" s="259"/>
      <c r="G901" s="52" t="s">
        <v>399</v>
      </c>
      <c r="H901" s="53">
        <v>0.03</v>
      </c>
      <c r="I901" s="54">
        <v>35.14</v>
      </c>
      <c r="J901" s="54">
        <f t="shared" ref="J901:J903" si="94">TRUNC(I901*H901,2)</f>
        <v>1.05</v>
      </c>
    </row>
    <row r="902" spans="1:10" ht="26.1" customHeight="1" x14ac:dyDescent="0.2">
      <c r="A902" s="50" t="s">
        <v>395</v>
      </c>
      <c r="B902" s="51" t="s">
        <v>445</v>
      </c>
      <c r="C902" s="50" t="s">
        <v>155</v>
      </c>
      <c r="D902" s="50" t="s">
        <v>446</v>
      </c>
      <c r="E902" s="259" t="s">
        <v>398</v>
      </c>
      <c r="F902" s="259"/>
      <c r="G902" s="52" t="s">
        <v>399</v>
      </c>
      <c r="H902" s="53">
        <v>0.03</v>
      </c>
      <c r="I902" s="54">
        <v>25.93</v>
      </c>
      <c r="J902" s="54">
        <f t="shared" si="94"/>
        <v>0.77</v>
      </c>
    </row>
    <row r="903" spans="1:10" ht="24" customHeight="1" x14ac:dyDescent="0.2">
      <c r="A903" s="42" t="s">
        <v>370</v>
      </c>
      <c r="B903" s="43" t="s">
        <v>603</v>
      </c>
      <c r="C903" s="42" t="s">
        <v>21</v>
      </c>
      <c r="D903" s="42" t="s">
        <v>604</v>
      </c>
      <c r="E903" s="257" t="s">
        <v>373</v>
      </c>
      <c r="F903" s="257"/>
      <c r="G903" s="44" t="s">
        <v>23</v>
      </c>
      <c r="H903" s="45">
        <v>1</v>
      </c>
      <c r="I903" s="46">
        <v>0.7</v>
      </c>
      <c r="J903" s="46">
        <f t="shared" si="94"/>
        <v>0.7</v>
      </c>
    </row>
    <row r="904" spans="1:10" x14ac:dyDescent="0.2">
      <c r="A904" s="47"/>
      <c r="B904" s="47"/>
      <c r="C904" s="47"/>
      <c r="D904" s="47"/>
      <c r="E904" s="47"/>
      <c r="F904" s="48"/>
      <c r="G904" s="47"/>
      <c r="H904" s="48"/>
      <c r="I904" s="47" t="s">
        <v>316</v>
      </c>
      <c r="J904" s="48">
        <f>TRUNC(SUM(J901:J903),2)</f>
        <v>2.52</v>
      </c>
    </row>
    <row r="905" spans="1:10" ht="15" thickBot="1" x14ac:dyDescent="0.25">
      <c r="A905" s="47"/>
      <c r="B905" s="47"/>
      <c r="C905" s="47"/>
      <c r="D905" s="47"/>
      <c r="E905" s="47"/>
      <c r="F905" s="48"/>
      <c r="G905" s="47"/>
      <c r="H905" s="258"/>
      <c r="I905" s="258"/>
      <c r="J905" s="48"/>
    </row>
    <row r="906" spans="1:10" ht="0.95" customHeight="1" thickTop="1" x14ac:dyDescent="0.2">
      <c r="A906" s="49"/>
      <c r="B906" s="49"/>
      <c r="C906" s="49"/>
      <c r="D906" s="49"/>
      <c r="E906" s="49"/>
      <c r="F906" s="49"/>
      <c r="G906" s="49"/>
      <c r="H906" s="49"/>
      <c r="I906" s="49"/>
      <c r="J906" s="49"/>
    </row>
    <row r="907" spans="1:10" ht="18" customHeight="1" x14ac:dyDescent="0.2">
      <c r="A907" s="34" t="s">
        <v>299</v>
      </c>
      <c r="B907" s="35" t="s">
        <v>9</v>
      </c>
      <c r="C907" s="34" t="s">
        <v>10</v>
      </c>
      <c r="D907" s="34" t="s">
        <v>11</v>
      </c>
      <c r="E907" s="260" t="s">
        <v>367</v>
      </c>
      <c r="F907" s="260"/>
      <c r="G907" s="36" t="s">
        <v>12</v>
      </c>
      <c r="H907" s="35" t="s">
        <v>13</v>
      </c>
      <c r="I907" s="35" t="s">
        <v>14</v>
      </c>
      <c r="J907" s="35" t="s">
        <v>16</v>
      </c>
    </row>
    <row r="908" spans="1:10" ht="26.1" customHeight="1" x14ac:dyDescent="0.2">
      <c r="A908" s="37" t="s">
        <v>368</v>
      </c>
      <c r="B908" s="38" t="s">
        <v>300</v>
      </c>
      <c r="C908" s="37" t="s">
        <v>21</v>
      </c>
      <c r="D908" s="37" t="s">
        <v>301</v>
      </c>
      <c r="E908" s="261" t="s">
        <v>442</v>
      </c>
      <c r="F908" s="261"/>
      <c r="G908" s="39" t="s">
        <v>152</v>
      </c>
      <c r="H908" s="40"/>
      <c r="I908" s="41"/>
      <c r="J908" s="41"/>
    </row>
    <row r="909" spans="1:10" ht="24" customHeight="1" x14ac:dyDescent="0.2">
      <c r="A909" s="50" t="s">
        <v>395</v>
      </c>
      <c r="B909" s="51" t="s">
        <v>443</v>
      </c>
      <c r="C909" s="50" t="s">
        <v>155</v>
      </c>
      <c r="D909" s="50" t="s">
        <v>444</v>
      </c>
      <c r="E909" s="259" t="s">
        <v>398</v>
      </c>
      <c r="F909" s="259"/>
      <c r="G909" s="52" t="s">
        <v>399</v>
      </c>
      <c r="H909" s="53">
        <v>0.03</v>
      </c>
      <c r="I909" s="54">
        <v>35.14</v>
      </c>
      <c r="J909" s="54">
        <f t="shared" ref="J909:J911" si="95">TRUNC(I909*H909,2)</f>
        <v>1.05</v>
      </c>
    </row>
    <row r="910" spans="1:10" ht="26.1" customHeight="1" x14ac:dyDescent="0.2">
      <c r="A910" s="50" t="s">
        <v>395</v>
      </c>
      <c r="B910" s="51" t="s">
        <v>445</v>
      </c>
      <c r="C910" s="50" t="s">
        <v>155</v>
      </c>
      <c r="D910" s="50" t="s">
        <v>446</v>
      </c>
      <c r="E910" s="259" t="s">
        <v>398</v>
      </c>
      <c r="F910" s="259"/>
      <c r="G910" s="52" t="s">
        <v>399</v>
      </c>
      <c r="H910" s="53">
        <v>0.03</v>
      </c>
      <c r="I910" s="54">
        <v>25.93</v>
      </c>
      <c r="J910" s="54">
        <f t="shared" si="95"/>
        <v>0.77</v>
      </c>
    </row>
    <row r="911" spans="1:10" ht="24" customHeight="1" x14ac:dyDescent="0.2">
      <c r="A911" s="42" t="s">
        <v>370</v>
      </c>
      <c r="B911" s="43" t="s">
        <v>605</v>
      </c>
      <c r="C911" s="42" t="s">
        <v>21</v>
      </c>
      <c r="D911" s="42" t="s">
        <v>606</v>
      </c>
      <c r="E911" s="257" t="s">
        <v>373</v>
      </c>
      <c r="F911" s="257"/>
      <c r="G911" s="44" t="s">
        <v>23</v>
      </c>
      <c r="H911" s="45">
        <v>1</v>
      </c>
      <c r="I911" s="46">
        <v>1.25</v>
      </c>
      <c r="J911" s="46">
        <f t="shared" si="95"/>
        <v>1.25</v>
      </c>
    </row>
    <row r="912" spans="1:10" x14ac:dyDescent="0.2">
      <c r="A912" s="47"/>
      <c r="B912" s="47"/>
      <c r="C912" s="47"/>
      <c r="D912" s="47"/>
      <c r="E912" s="47"/>
      <c r="F912" s="48"/>
      <c r="G912" s="47"/>
      <c r="H912" s="48"/>
      <c r="I912" s="47" t="s">
        <v>316</v>
      </c>
      <c r="J912" s="48">
        <f>TRUNC(SUM(J909:J911),2)</f>
        <v>3.07</v>
      </c>
    </row>
    <row r="913" spans="1:10" ht="15" thickBot="1" x14ac:dyDescent="0.25">
      <c r="A913" s="47"/>
      <c r="B913" s="47"/>
      <c r="C913" s="47"/>
      <c r="D913" s="47"/>
      <c r="E913" s="47"/>
      <c r="F913" s="48"/>
      <c r="G913" s="47"/>
      <c r="H913" s="258"/>
      <c r="I913" s="258"/>
      <c r="J913" s="48"/>
    </row>
    <row r="914" spans="1:10" ht="0.95" customHeight="1" thickTop="1" x14ac:dyDescent="0.2">
      <c r="A914" s="49"/>
      <c r="B914" s="49"/>
      <c r="C914" s="49"/>
      <c r="D914" s="49"/>
      <c r="E914" s="49"/>
      <c r="F914" s="49"/>
      <c r="G914" s="49"/>
      <c r="H914" s="49"/>
      <c r="I914" s="49"/>
      <c r="J914" s="49"/>
    </row>
    <row r="915" spans="1:10" ht="18" customHeight="1" x14ac:dyDescent="0.2">
      <c r="A915" s="34" t="s">
        <v>302</v>
      </c>
      <c r="B915" s="35" t="s">
        <v>9</v>
      </c>
      <c r="C915" s="34" t="s">
        <v>10</v>
      </c>
      <c r="D915" s="34" t="s">
        <v>11</v>
      </c>
      <c r="E915" s="260" t="s">
        <v>367</v>
      </c>
      <c r="F915" s="260"/>
      <c r="G915" s="36" t="s">
        <v>12</v>
      </c>
      <c r="H915" s="35" t="s">
        <v>13</v>
      </c>
      <c r="I915" s="35" t="s">
        <v>14</v>
      </c>
      <c r="J915" s="35" t="s">
        <v>16</v>
      </c>
    </row>
    <row r="916" spans="1:10" ht="26.1" customHeight="1" x14ac:dyDescent="0.2">
      <c r="A916" s="37" t="s">
        <v>368</v>
      </c>
      <c r="B916" s="38" t="s">
        <v>303</v>
      </c>
      <c r="C916" s="37" t="s">
        <v>21</v>
      </c>
      <c r="D916" s="37" t="s">
        <v>304</v>
      </c>
      <c r="E916" s="261" t="s">
        <v>442</v>
      </c>
      <c r="F916" s="261"/>
      <c r="G916" s="39" t="s">
        <v>152</v>
      </c>
      <c r="H916" s="40"/>
      <c r="I916" s="41"/>
      <c r="J916" s="41"/>
    </row>
    <row r="917" spans="1:10" ht="24" customHeight="1" x14ac:dyDescent="0.2">
      <c r="A917" s="50" t="s">
        <v>395</v>
      </c>
      <c r="B917" s="51" t="s">
        <v>443</v>
      </c>
      <c r="C917" s="50" t="s">
        <v>155</v>
      </c>
      <c r="D917" s="50" t="s">
        <v>444</v>
      </c>
      <c r="E917" s="259" t="s">
        <v>398</v>
      </c>
      <c r="F917" s="259"/>
      <c r="G917" s="52" t="s">
        <v>399</v>
      </c>
      <c r="H917" s="53">
        <v>0.03</v>
      </c>
      <c r="I917" s="54">
        <v>35.14</v>
      </c>
      <c r="J917" s="54">
        <f t="shared" ref="J917:J919" si="96">TRUNC(I917*H917,2)</f>
        <v>1.05</v>
      </c>
    </row>
    <row r="918" spans="1:10" ht="26.1" customHeight="1" x14ac:dyDescent="0.2">
      <c r="A918" s="50" t="s">
        <v>395</v>
      </c>
      <c r="B918" s="51" t="s">
        <v>445</v>
      </c>
      <c r="C918" s="50" t="s">
        <v>155</v>
      </c>
      <c r="D918" s="50" t="s">
        <v>446</v>
      </c>
      <c r="E918" s="259" t="s">
        <v>398</v>
      </c>
      <c r="F918" s="259"/>
      <c r="G918" s="52" t="s">
        <v>399</v>
      </c>
      <c r="H918" s="53">
        <v>0.03</v>
      </c>
      <c r="I918" s="54">
        <v>25.93</v>
      </c>
      <c r="J918" s="54">
        <f t="shared" si="96"/>
        <v>0.77</v>
      </c>
    </row>
    <row r="919" spans="1:10" ht="24" customHeight="1" x14ac:dyDescent="0.2">
      <c r="A919" s="42" t="s">
        <v>370</v>
      </c>
      <c r="B919" s="43" t="s">
        <v>607</v>
      </c>
      <c r="C919" s="42" t="s">
        <v>21</v>
      </c>
      <c r="D919" s="42" t="s">
        <v>608</v>
      </c>
      <c r="E919" s="257" t="s">
        <v>373</v>
      </c>
      <c r="F919" s="257"/>
      <c r="G919" s="44" t="s">
        <v>23</v>
      </c>
      <c r="H919" s="45">
        <v>1</v>
      </c>
      <c r="I919" s="46">
        <v>2.6</v>
      </c>
      <c r="J919" s="46">
        <f t="shared" si="96"/>
        <v>2.6</v>
      </c>
    </row>
    <row r="920" spans="1:10" x14ac:dyDescent="0.2">
      <c r="A920" s="47"/>
      <c r="B920" s="47"/>
      <c r="C920" s="47"/>
      <c r="D920" s="47"/>
      <c r="E920" s="47"/>
      <c r="F920" s="48"/>
      <c r="G920" s="47"/>
      <c r="H920" s="48"/>
      <c r="I920" s="47" t="s">
        <v>316</v>
      </c>
      <c r="J920" s="48">
        <f>TRUNC(SUM(J917:J919),2)</f>
        <v>4.42</v>
      </c>
    </row>
    <row r="921" spans="1:10" ht="56.25" customHeight="1" thickBot="1" x14ac:dyDescent="0.25">
      <c r="A921" s="47"/>
      <c r="B921" s="47"/>
      <c r="C921" s="47"/>
      <c r="D921" s="47"/>
      <c r="E921" s="47"/>
      <c r="F921" s="48"/>
      <c r="G921" s="47"/>
      <c r="H921" s="258"/>
      <c r="I921" s="258"/>
      <c r="J921" s="48"/>
    </row>
    <row r="922" spans="1:10" ht="0.95" customHeight="1" thickTop="1" x14ac:dyDescent="0.2">
      <c r="A922" s="49"/>
      <c r="B922" s="49"/>
      <c r="C922" s="49"/>
      <c r="D922" s="49"/>
      <c r="E922" s="49"/>
      <c r="F922" s="49"/>
      <c r="G922" s="49"/>
      <c r="H922" s="49"/>
      <c r="I922" s="49"/>
      <c r="J922" s="49"/>
    </row>
    <row r="923" spans="1:10" ht="18" customHeight="1" x14ac:dyDescent="0.2">
      <c r="A923" s="34" t="s">
        <v>305</v>
      </c>
      <c r="B923" s="35" t="s">
        <v>9</v>
      </c>
      <c r="C923" s="34" t="s">
        <v>10</v>
      </c>
      <c r="D923" s="34" t="s">
        <v>11</v>
      </c>
      <c r="E923" s="260" t="s">
        <v>367</v>
      </c>
      <c r="F923" s="260"/>
      <c r="G923" s="36" t="s">
        <v>12</v>
      </c>
      <c r="H923" s="35" t="s">
        <v>13</v>
      </c>
      <c r="I923" s="35" t="s">
        <v>14</v>
      </c>
      <c r="J923" s="35" t="s">
        <v>16</v>
      </c>
    </row>
    <row r="924" spans="1:10" ht="26.1" customHeight="1" x14ac:dyDescent="0.2">
      <c r="A924" s="37" t="s">
        <v>368</v>
      </c>
      <c r="B924" s="38" t="s">
        <v>306</v>
      </c>
      <c r="C924" s="37" t="s">
        <v>21</v>
      </c>
      <c r="D924" s="37" t="s">
        <v>307</v>
      </c>
      <c r="E924" s="261">
        <v>59</v>
      </c>
      <c r="F924" s="261"/>
      <c r="G924" s="39" t="s">
        <v>124</v>
      </c>
      <c r="H924" s="40"/>
      <c r="I924" s="41"/>
      <c r="J924" s="41"/>
    </row>
    <row r="925" spans="1:10" ht="24" customHeight="1" x14ac:dyDescent="0.2">
      <c r="A925" s="50" t="s">
        <v>395</v>
      </c>
      <c r="B925" s="51" t="s">
        <v>443</v>
      </c>
      <c r="C925" s="50" t="s">
        <v>155</v>
      </c>
      <c r="D925" s="50" t="s">
        <v>444</v>
      </c>
      <c r="E925" s="259" t="s">
        <v>398</v>
      </c>
      <c r="F925" s="259"/>
      <c r="G925" s="52" t="s">
        <v>399</v>
      </c>
      <c r="H925" s="53">
        <v>0.05</v>
      </c>
      <c r="I925" s="54">
        <v>35.14</v>
      </c>
      <c r="J925" s="54">
        <f t="shared" ref="J925:J926" si="97">TRUNC(I925*H925,2)</f>
        <v>1.75</v>
      </c>
    </row>
    <row r="926" spans="1:10" ht="26.1" customHeight="1" x14ac:dyDescent="0.2">
      <c r="A926" s="42" t="s">
        <v>370</v>
      </c>
      <c r="B926" s="43" t="s">
        <v>609</v>
      </c>
      <c r="C926" s="42" t="s">
        <v>150</v>
      </c>
      <c r="D926" s="42" t="s">
        <v>610</v>
      </c>
      <c r="E926" s="257" t="s">
        <v>373</v>
      </c>
      <c r="F926" s="257"/>
      <c r="G926" s="44" t="s">
        <v>152</v>
      </c>
      <c r="H926" s="45">
        <v>0.03</v>
      </c>
      <c r="I926" s="46">
        <v>29.99</v>
      </c>
      <c r="J926" s="46">
        <f t="shared" si="97"/>
        <v>0.89</v>
      </c>
    </row>
    <row r="927" spans="1:10" x14ac:dyDescent="0.2">
      <c r="A927" s="47"/>
      <c r="B927" s="47"/>
      <c r="C927" s="47"/>
      <c r="D927" s="47"/>
      <c r="E927" s="47"/>
      <c r="F927" s="48"/>
      <c r="G927" s="47"/>
      <c r="H927" s="48"/>
      <c r="I927" s="47" t="s">
        <v>316</v>
      </c>
      <c r="J927" s="48">
        <f>TRUNC(SUM(J925:J926),2)</f>
        <v>2.64</v>
      </c>
    </row>
    <row r="928" spans="1:10" ht="50.25" customHeight="1" thickBot="1" x14ac:dyDescent="0.25">
      <c r="A928" s="47"/>
      <c r="B928" s="47"/>
      <c r="C928" s="47"/>
      <c r="D928" s="47"/>
      <c r="E928" s="47"/>
      <c r="F928" s="48"/>
      <c r="G928" s="47"/>
      <c r="H928" s="258"/>
      <c r="I928" s="258"/>
      <c r="J928" s="48"/>
    </row>
    <row r="929" spans="1:10" ht="0.95" customHeight="1" thickTop="1" x14ac:dyDescent="0.2">
      <c r="A929" s="49"/>
      <c r="B929" s="49"/>
      <c r="C929" s="49"/>
      <c r="D929" s="49"/>
      <c r="E929" s="49"/>
      <c r="F929" s="49"/>
      <c r="G929" s="49"/>
      <c r="H929" s="49"/>
      <c r="I929" s="49"/>
      <c r="J929" s="49"/>
    </row>
    <row r="930" spans="1:10" ht="18" customHeight="1" x14ac:dyDescent="0.2">
      <c r="A930" s="34" t="s">
        <v>310</v>
      </c>
      <c r="B930" s="35" t="s">
        <v>9</v>
      </c>
      <c r="C930" s="34" t="s">
        <v>10</v>
      </c>
      <c r="D930" s="34" t="s">
        <v>11</v>
      </c>
      <c r="E930" s="260" t="s">
        <v>367</v>
      </c>
      <c r="F930" s="260"/>
      <c r="G930" s="36" t="s">
        <v>12</v>
      </c>
      <c r="H930" s="35" t="s">
        <v>13</v>
      </c>
      <c r="I930" s="35" t="s">
        <v>14</v>
      </c>
      <c r="J930" s="35" t="s">
        <v>16</v>
      </c>
    </row>
    <row r="931" spans="1:10" ht="39" customHeight="1" x14ac:dyDescent="0.2">
      <c r="A931" s="37" t="s">
        <v>368</v>
      </c>
      <c r="B931" s="38" t="s">
        <v>311</v>
      </c>
      <c r="C931" s="37" t="s">
        <v>21</v>
      </c>
      <c r="D931" s="37" t="s">
        <v>312</v>
      </c>
      <c r="E931" s="261" t="s">
        <v>442</v>
      </c>
      <c r="F931" s="261"/>
      <c r="G931" s="39" t="s">
        <v>114</v>
      </c>
      <c r="H931" s="40"/>
      <c r="I931" s="41"/>
      <c r="J931" s="41"/>
    </row>
    <row r="932" spans="1:10" ht="24" customHeight="1" x14ac:dyDescent="0.2">
      <c r="A932" s="50" t="s">
        <v>395</v>
      </c>
      <c r="B932" s="51" t="s">
        <v>443</v>
      </c>
      <c r="C932" s="50" t="s">
        <v>155</v>
      </c>
      <c r="D932" s="50" t="s">
        <v>444</v>
      </c>
      <c r="E932" s="259" t="s">
        <v>398</v>
      </c>
      <c r="F932" s="259"/>
      <c r="G932" s="52" t="s">
        <v>399</v>
      </c>
      <c r="H932" s="53">
        <v>0.25800000000000001</v>
      </c>
      <c r="I932" s="54">
        <v>35.14</v>
      </c>
      <c r="J932" s="54">
        <f t="shared" ref="J932:J936" si="98">TRUNC(I932*H932,2)</f>
        <v>9.06</v>
      </c>
    </row>
    <row r="933" spans="1:10" ht="26.1" customHeight="1" x14ac:dyDescent="0.2">
      <c r="A933" s="50" t="s">
        <v>395</v>
      </c>
      <c r="B933" s="51" t="s">
        <v>445</v>
      </c>
      <c r="C933" s="50" t="s">
        <v>155</v>
      </c>
      <c r="D933" s="50" t="s">
        <v>446</v>
      </c>
      <c r="E933" s="259" t="s">
        <v>398</v>
      </c>
      <c r="F933" s="259"/>
      <c r="G933" s="52" t="s">
        <v>399</v>
      </c>
      <c r="H933" s="53">
        <v>0.22700000000000001</v>
      </c>
      <c r="I933" s="54">
        <v>25.93</v>
      </c>
      <c r="J933" s="54">
        <f t="shared" si="98"/>
        <v>5.88</v>
      </c>
    </row>
    <row r="934" spans="1:10" ht="24" customHeight="1" x14ac:dyDescent="0.2">
      <c r="A934" s="50" t="s">
        <v>395</v>
      </c>
      <c r="B934" s="51" t="s">
        <v>611</v>
      </c>
      <c r="C934" s="50" t="s">
        <v>155</v>
      </c>
      <c r="D934" s="50" t="s">
        <v>612</v>
      </c>
      <c r="E934" s="259" t="s">
        <v>398</v>
      </c>
      <c r="F934" s="259"/>
      <c r="G934" s="52" t="s">
        <v>399</v>
      </c>
      <c r="H934" s="53">
        <v>0.371</v>
      </c>
      <c r="I934" s="54">
        <v>23.46</v>
      </c>
      <c r="J934" s="54">
        <f t="shared" si="98"/>
        <v>8.6999999999999993</v>
      </c>
    </row>
    <row r="935" spans="1:10" ht="24" customHeight="1" x14ac:dyDescent="0.2">
      <c r="A935" s="42" t="s">
        <v>370</v>
      </c>
      <c r="B935" s="43" t="s">
        <v>613</v>
      </c>
      <c r="C935" s="42" t="s">
        <v>150</v>
      </c>
      <c r="D935" s="42" t="s">
        <v>614</v>
      </c>
      <c r="E935" s="257" t="s">
        <v>373</v>
      </c>
      <c r="F935" s="257"/>
      <c r="G935" s="44" t="s">
        <v>423</v>
      </c>
      <c r="H935" s="45">
        <v>4.0000000000000001E-3</v>
      </c>
      <c r="I935" s="46">
        <v>84.42</v>
      </c>
      <c r="J935" s="46">
        <f t="shared" si="98"/>
        <v>0.33</v>
      </c>
    </row>
    <row r="936" spans="1:10" ht="24" customHeight="1" x14ac:dyDescent="0.2">
      <c r="A936" s="42" t="s">
        <v>370</v>
      </c>
      <c r="B936" s="43" t="s">
        <v>615</v>
      </c>
      <c r="C936" s="42" t="s">
        <v>155</v>
      </c>
      <c r="D936" s="42" t="s">
        <v>616</v>
      </c>
      <c r="E936" s="257" t="s">
        <v>373</v>
      </c>
      <c r="F936" s="257"/>
      <c r="G936" s="44" t="s">
        <v>416</v>
      </c>
      <c r="H936" s="45">
        <v>1.25</v>
      </c>
      <c r="I936" s="46">
        <v>0.62</v>
      </c>
      <c r="J936" s="46">
        <f t="shared" si="98"/>
        <v>0.77</v>
      </c>
    </row>
    <row r="937" spans="1:10" x14ac:dyDescent="0.2">
      <c r="A937" s="47"/>
      <c r="B937" s="47"/>
      <c r="C937" s="47"/>
      <c r="D937" s="47"/>
      <c r="E937" s="47"/>
      <c r="F937" s="48"/>
      <c r="G937" s="47"/>
      <c r="H937" s="48"/>
      <c r="I937" s="47" t="s">
        <v>316</v>
      </c>
      <c r="J937" s="48">
        <f>TRUNC(SUM(J932:J936),2)</f>
        <v>24.74</v>
      </c>
    </row>
    <row r="938" spans="1:10" ht="15" thickBot="1" x14ac:dyDescent="0.25">
      <c r="A938" s="47"/>
      <c r="B938" s="47"/>
      <c r="C938" s="47"/>
      <c r="D938" s="47"/>
      <c r="E938" s="47"/>
      <c r="F938" s="48"/>
      <c r="G938" s="47"/>
      <c r="H938" s="258"/>
      <c r="I938" s="258"/>
      <c r="J938" s="48"/>
    </row>
    <row r="939" spans="1:10" ht="0.95" customHeight="1" thickTop="1" x14ac:dyDescent="0.2">
      <c r="A939" s="49"/>
      <c r="B939" s="49"/>
      <c r="C939" s="49"/>
      <c r="D939" s="49"/>
      <c r="E939" s="49"/>
      <c r="F939" s="49"/>
      <c r="G939" s="49"/>
      <c r="H939" s="49"/>
      <c r="I939" s="49"/>
      <c r="J939" s="49"/>
    </row>
    <row r="940" spans="1:10" ht="18" customHeight="1" x14ac:dyDescent="0.2">
      <c r="A940" s="34" t="s">
        <v>313</v>
      </c>
      <c r="B940" s="35" t="s">
        <v>9</v>
      </c>
      <c r="C940" s="34" t="s">
        <v>10</v>
      </c>
      <c r="D940" s="34" t="s">
        <v>11</v>
      </c>
      <c r="E940" s="260" t="s">
        <v>367</v>
      </c>
      <c r="F940" s="260"/>
      <c r="G940" s="36" t="s">
        <v>12</v>
      </c>
      <c r="H940" s="35" t="s">
        <v>13</v>
      </c>
      <c r="I940" s="35" t="s">
        <v>14</v>
      </c>
      <c r="J940" s="35" t="s">
        <v>16</v>
      </c>
    </row>
    <row r="941" spans="1:10" ht="26.1" customHeight="1" x14ac:dyDescent="0.2">
      <c r="A941" s="37" t="s">
        <v>368</v>
      </c>
      <c r="B941" s="38" t="s">
        <v>314</v>
      </c>
      <c r="C941" s="37" t="s">
        <v>21</v>
      </c>
      <c r="D941" s="37" t="s">
        <v>315</v>
      </c>
      <c r="E941" s="261" t="s">
        <v>398</v>
      </c>
      <c r="F941" s="261"/>
      <c r="G941" s="39" t="s">
        <v>23</v>
      </c>
      <c r="H941" s="40"/>
      <c r="I941" s="41"/>
      <c r="J941" s="41"/>
    </row>
    <row r="942" spans="1:10" ht="26.1" customHeight="1" x14ac:dyDescent="0.2">
      <c r="A942" s="50" t="s">
        <v>395</v>
      </c>
      <c r="B942" s="51" t="s">
        <v>445</v>
      </c>
      <c r="C942" s="50" t="s">
        <v>155</v>
      </c>
      <c r="D942" s="50" t="s">
        <v>446</v>
      </c>
      <c r="E942" s="259" t="s">
        <v>398</v>
      </c>
      <c r="F942" s="259"/>
      <c r="G942" s="52" t="s">
        <v>399</v>
      </c>
      <c r="H942" s="53">
        <v>0.16</v>
      </c>
      <c r="I942" s="54">
        <v>25.93</v>
      </c>
      <c r="J942" s="54">
        <f t="shared" ref="J942" si="99">TRUNC(I942*H942,2)</f>
        <v>4.1399999999999997</v>
      </c>
    </row>
    <row r="943" spans="1:10" ht="26.1" customHeight="1" x14ac:dyDescent="0.2">
      <c r="A943" s="42" t="s">
        <v>370</v>
      </c>
      <c r="B943" s="43" t="s">
        <v>617</v>
      </c>
      <c r="C943" s="42" t="s">
        <v>155</v>
      </c>
      <c r="D943" s="42" t="s">
        <v>618</v>
      </c>
      <c r="E943" s="257" t="s">
        <v>373</v>
      </c>
      <c r="F943" s="257"/>
      <c r="G943" s="44" t="s">
        <v>619</v>
      </c>
      <c r="H943" s="45">
        <v>0.09</v>
      </c>
      <c r="I943" s="46">
        <v>30.93</v>
      </c>
      <c r="J943" s="46">
        <f>TRUNC((I943*H943),2)</f>
        <v>2.78</v>
      </c>
    </row>
    <row r="944" spans="1:10" x14ac:dyDescent="0.2">
      <c r="A944" s="47"/>
      <c r="B944" s="47"/>
      <c r="C944" s="47"/>
      <c r="D944" s="47"/>
      <c r="E944" s="47"/>
      <c r="F944" s="48"/>
      <c r="G944" s="47"/>
      <c r="H944" s="48"/>
      <c r="I944" s="47" t="s">
        <v>316</v>
      </c>
      <c r="J944" s="48">
        <f>TRUNC(SUM(J942:J943),2)</f>
        <v>6.92</v>
      </c>
    </row>
    <row r="945" spans="1:10" ht="19.5" customHeight="1" thickBot="1" x14ac:dyDescent="0.25">
      <c r="A945" s="47"/>
      <c r="B945" s="47"/>
      <c r="C945" s="47"/>
      <c r="D945" s="47"/>
      <c r="E945" s="47"/>
      <c r="F945" s="48"/>
      <c r="G945" s="47"/>
      <c r="H945" s="258"/>
      <c r="I945" s="258"/>
      <c r="J945" s="48"/>
    </row>
    <row r="946" spans="1:10" ht="0.95" customHeight="1" thickTop="1" x14ac:dyDescent="0.2">
      <c r="A946" s="49"/>
      <c r="B946" s="49"/>
      <c r="C946" s="49"/>
      <c r="D946" s="49"/>
      <c r="E946" s="49"/>
      <c r="F946" s="49"/>
      <c r="G946" s="49"/>
      <c r="H946" s="49"/>
      <c r="I946" s="49"/>
      <c r="J946" s="49"/>
    </row>
    <row r="947" spans="1:10" ht="50.1" hidden="1" customHeight="1" x14ac:dyDescent="0.2">
      <c r="A947" s="76"/>
      <c r="B947" s="76"/>
      <c r="C947" s="76"/>
      <c r="D947" s="76"/>
      <c r="E947" s="76"/>
      <c r="F947" s="76"/>
      <c r="G947" s="76"/>
      <c r="H947" s="76"/>
      <c r="I947" s="76"/>
      <c r="J947" s="76"/>
    </row>
    <row r="948" spans="1:10" ht="18" hidden="1" customHeight="1" x14ac:dyDescent="0.25">
      <c r="A948" s="262" t="s">
        <v>620</v>
      </c>
      <c r="B948" s="211"/>
      <c r="C948" s="211"/>
      <c r="D948" s="211"/>
      <c r="E948" s="211"/>
      <c r="F948" s="211"/>
      <c r="G948" s="211"/>
      <c r="H948" s="211"/>
      <c r="I948" s="211"/>
      <c r="J948" s="211"/>
    </row>
    <row r="949" spans="1:10" ht="26.1" hidden="1" customHeight="1" x14ac:dyDescent="0.2">
      <c r="A949" s="34"/>
      <c r="B949" s="35" t="s">
        <v>9</v>
      </c>
      <c r="C949" s="34" t="s">
        <v>10</v>
      </c>
      <c r="D949" s="34" t="s">
        <v>11</v>
      </c>
      <c r="E949" s="260" t="s">
        <v>367</v>
      </c>
      <c r="F949" s="260"/>
      <c r="G949" s="36" t="s">
        <v>12</v>
      </c>
      <c r="H949" s="35" t="s">
        <v>13</v>
      </c>
      <c r="I949" s="35" t="s">
        <v>14</v>
      </c>
      <c r="J949" s="35" t="s">
        <v>16</v>
      </c>
    </row>
    <row r="950" spans="1:10" ht="26.1" hidden="1" customHeight="1" x14ac:dyDescent="0.2">
      <c r="A950" s="37" t="s">
        <v>368</v>
      </c>
      <c r="B950" s="38" t="s">
        <v>471</v>
      </c>
      <c r="C950" s="37" t="s">
        <v>155</v>
      </c>
      <c r="D950" s="37" t="s">
        <v>472</v>
      </c>
      <c r="E950" s="261" t="s">
        <v>398</v>
      </c>
      <c r="F950" s="261"/>
      <c r="G950" s="39" t="s">
        <v>399</v>
      </c>
      <c r="H950" s="40">
        <v>1</v>
      </c>
      <c r="I950" s="41">
        <v>23.75</v>
      </c>
      <c r="J950" s="41">
        <v>23.75</v>
      </c>
    </row>
    <row r="951" spans="1:10" ht="24" hidden="1" customHeight="1" x14ac:dyDescent="0.2">
      <c r="A951" s="50" t="s">
        <v>395</v>
      </c>
      <c r="B951" s="51" t="s">
        <v>621</v>
      </c>
      <c r="C951" s="50" t="s">
        <v>155</v>
      </c>
      <c r="D951" s="50" t="s">
        <v>622</v>
      </c>
      <c r="E951" s="259" t="s">
        <v>398</v>
      </c>
      <c r="F951" s="259"/>
      <c r="G951" s="52" t="s">
        <v>399</v>
      </c>
      <c r="H951" s="53">
        <v>1</v>
      </c>
      <c r="I951" s="54">
        <v>0.2</v>
      </c>
      <c r="J951" s="54">
        <v>0.2</v>
      </c>
    </row>
    <row r="952" spans="1:10" ht="26.1" hidden="1" customHeight="1" x14ac:dyDescent="0.2">
      <c r="A952" s="42" t="s">
        <v>370</v>
      </c>
      <c r="B952" s="43" t="s">
        <v>623</v>
      </c>
      <c r="C952" s="42" t="s">
        <v>155</v>
      </c>
      <c r="D952" s="42" t="s">
        <v>624</v>
      </c>
      <c r="E952" s="257" t="s">
        <v>454</v>
      </c>
      <c r="F952" s="257"/>
      <c r="G952" s="44" t="s">
        <v>399</v>
      </c>
      <c r="H952" s="45">
        <v>1</v>
      </c>
      <c r="I952" s="46">
        <v>15.15</v>
      </c>
      <c r="J952" s="46">
        <v>15.15</v>
      </c>
    </row>
    <row r="953" spans="1:10" ht="26.1" hidden="1" customHeight="1" x14ac:dyDescent="0.2">
      <c r="A953" s="42" t="s">
        <v>370</v>
      </c>
      <c r="B953" s="43" t="s">
        <v>625</v>
      </c>
      <c r="C953" s="42" t="s">
        <v>155</v>
      </c>
      <c r="D953" s="42" t="s">
        <v>626</v>
      </c>
      <c r="E953" s="257" t="s">
        <v>373</v>
      </c>
      <c r="F953" s="257"/>
      <c r="G953" s="44" t="s">
        <v>399</v>
      </c>
      <c r="H953" s="45">
        <v>1</v>
      </c>
      <c r="I953" s="46">
        <v>4.3899999999999997</v>
      </c>
      <c r="J953" s="46">
        <v>4.3899999999999997</v>
      </c>
    </row>
    <row r="954" spans="1:10" ht="26.1" hidden="1" customHeight="1" x14ac:dyDescent="0.2">
      <c r="A954" s="42" t="s">
        <v>370</v>
      </c>
      <c r="B954" s="43" t="s">
        <v>627</v>
      </c>
      <c r="C954" s="42" t="s">
        <v>155</v>
      </c>
      <c r="D954" s="42" t="s">
        <v>628</v>
      </c>
      <c r="E954" s="257" t="s">
        <v>373</v>
      </c>
      <c r="F954" s="257"/>
      <c r="G954" s="44" t="s">
        <v>399</v>
      </c>
      <c r="H954" s="45">
        <v>1</v>
      </c>
      <c r="I954" s="46">
        <v>0.69</v>
      </c>
      <c r="J954" s="46">
        <v>0.69</v>
      </c>
    </row>
    <row r="955" spans="1:10" ht="26.1" hidden="1" customHeight="1" x14ac:dyDescent="0.2">
      <c r="A955" s="42" t="s">
        <v>370</v>
      </c>
      <c r="B955" s="43" t="s">
        <v>629</v>
      </c>
      <c r="C955" s="42" t="s">
        <v>155</v>
      </c>
      <c r="D955" s="42" t="s">
        <v>630</v>
      </c>
      <c r="E955" s="257" t="s">
        <v>373</v>
      </c>
      <c r="F955" s="257"/>
      <c r="G955" s="44" t="s">
        <v>399</v>
      </c>
      <c r="H955" s="45">
        <v>1</v>
      </c>
      <c r="I955" s="46">
        <v>1.34</v>
      </c>
      <c r="J955" s="46">
        <v>1.34</v>
      </c>
    </row>
    <row r="956" spans="1:10" ht="26.1" hidden="1" customHeight="1" x14ac:dyDescent="0.2">
      <c r="A956" s="42" t="s">
        <v>370</v>
      </c>
      <c r="B956" s="43" t="s">
        <v>631</v>
      </c>
      <c r="C956" s="42" t="s">
        <v>155</v>
      </c>
      <c r="D956" s="42" t="s">
        <v>632</v>
      </c>
      <c r="E956" s="257" t="s">
        <v>373</v>
      </c>
      <c r="F956" s="257"/>
      <c r="G956" s="44" t="s">
        <v>399</v>
      </c>
      <c r="H956" s="45">
        <v>1</v>
      </c>
      <c r="I956" s="46">
        <v>0.04</v>
      </c>
      <c r="J956" s="46">
        <v>0.04</v>
      </c>
    </row>
    <row r="957" spans="1:10" ht="26.1" hidden="1" customHeight="1" x14ac:dyDescent="0.2">
      <c r="A957" s="42" t="s">
        <v>370</v>
      </c>
      <c r="B957" s="43" t="s">
        <v>633</v>
      </c>
      <c r="C957" s="42" t="s">
        <v>155</v>
      </c>
      <c r="D957" s="42" t="s">
        <v>634</v>
      </c>
      <c r="E957" s="257" t="s">
        <v>373</v>
      </c>
      <c r="F957" s="257"/>
      <c r="G957" s="44" t="s">
        <v>399</v>
      </c>
      <c r="H957" s="45">
        <v>1</v>
      </c>
      <c r="I957" s="46">
        <v>0.61</v>
      </c>
      <c r="J957" s="46">
        <v>0.61</v>
      </c>
    </row>
    <row r="958" spans="1:10" ht="25.5" hidden="1" x14ac:dyDescent="0.2">
      <c r="A958" s="42" t="s">
        <v>370</v>
      </c>
      <c r="B958" s="43" t="s">
        <v>635</v>
      </c>
      <c r="C958" s="42" t="s">
        <v>155</v>
      </c>
      <c r="D958" s="42" t="s">
        <v>636</v>
      </c>
      <c r="E958" s="257" t="s">
        <v>373</v>
      </c>
      <c r="F958" s="257"/>
      <c r="G958" s="44" t="s">
        <v>399</v>
      </c>
      <c r="H958" s="45">
        <v>1</v>
      </c>
      <c r="I958" s="46">
        <v>1.33</v>
      </c>
      <c r="J958" s="46">
        <v>1.33</v>
      </c>
    </row>
    <row r="959" spans="1:10" ht="25.5" hidden="1" x14ac:dyDescent="0.2">
      <c r="A959" s="47"/>
      <c r="B959" s="47"/>
      <c r="C959" s="47"/>
      <c r="D959" s="47"/>
      <c r="E959" s="47" t="s">
        <v>374</v>
      </c>
      <c r="F959" s="48">
        <v>7.0717774000000002</v>
      </c>
      <c r="G959" s="47" t="s">
        <v>375</v>
      </c>
      <c r="H959" s="48">
        <v>8.2799999999999994</v>
      </c>
      <c r="I959" s="47" t="s">
        <v>376</v>
      </c>
      <c r="J959" s="48">
        <v>15.35</v>
      </c>
    </row>
    <row r="960" spans="1:10" ht="0.95" hidden="1" customHeight="1" thickTop="1" x14ac:dyDescent="0.2">
      <c r="A960" s="47"/>
      <c r="B960" s="47"/>
      <c r="C960" s="47"/>
      <c r="D960" s="47"/>
      <c r="E960" s="47" t="s">
        <v>377</v>
      </c>
      <c r="F960" s="48">
        <v>5.52</v>
      </c>
      <c r="G960" s="47"/>
      <c r="H960" s="258" t="s">
        <v>378</v>
      </c>
      <c r="I960" s="258"/>
      <c r="J960" s="48">
        <v>29.27</v>
      </c>
    </row>
    <row r="961" spans="1:10" ht="18" hidden="1" customHeight="1" x14ac:dyDescent="0.2">
      <c r="A961" s="49"/>
      <c r="B961" s="49"/>
      <c r="C961" s="49"/>
      <c r="D961" s="49"/>
      <c r="E961" s="49"/>
      <c r="F961" s="49"/>
      <c r="G961" s="49"/>
      <c r="H961" s="49"/>
      <c r="I961" s="49"/>
      <c r="J961" s="49"/>
    </row>
    <row r="962" spans="1:10" ht="26.1" hidden="1" customHeight="1" x14ac:dyDescent="0.2">
      <c r="A962" s="34"/>
      <c r="B962" s="35" t="s">
        <v>9</v>
      </c>
      <c r="C962" s="34" t="s">
        <v>10</v>
      </c>
      <c r="D962" s="34" t="s">
        <v>11</v>
      </c>
      <c r="E962" s="260" t="s">
        <v>367</v>
      </c>
      <c r="F962" s="260"/>
      <c r="G962" s="36" t="s">
        <v>12</v>
      </c>
      <c r="H962" s="35" t="s">
        <v>13</v>
      </c>
      <c r="I962" s="35" t="s">
        <v>14</v>
      </c>
      <c r="J962" s="35" t="s">
        <v>16</v>
      </c>
    </row>
    <row r="963" spans="1:10" ht="26.1" hidden="1" customHeight="1" x14ac:dyDescent="0.2">
      <c r="A963" s="37" t="s">
        <v>368</v>
      </c>
      <c r="B963" s="38" t="s">
        <v>445</v>
      </c>
      <c r="C963" s="37" t="s">
        <v>155</v>
      </c>
      <c r="D963" s="37" t="s">
        <v>446</v>
      </c>
      <c r="E963" s="261" t="s">
        <v>398</v>
      </c>
      <c r="F963" s="261"/>
      <c r="G963" s="39" t="s">
        <v>399</v>
      </c>
      <c r="H963" s="40">
        <v>1</v>
      </c>
      <c r="I963" s="41">
        <v>25.93</v>
      </c>
      <c r="J963" s="41">
        <v>25.93</v>
      </c>
    </row>
    <row r="964" spans="1:10" ht="24" hidden="1" customHeight="1" x14ac:dyDescent="0.2">
      <c r="A964" s="50" t="s">
        <v>395</v>
      </c>
      <c r="B964" s="51" t="s">
        <v>637</v>
      </c>
      <c r="C964" s="50" t="s">
        <v>155</v>
      </c>
      <c r="D964" s="50" t="s">
        <v>638</v>
      </c>
      <c r="E964" s="259" t="s">
        <v>398</v>
      </c>
      <c r="F964" s="259"/>
      <c r="G964" s="52" t="s">
        <v>399</v>
      </c>
      <c r="H964" s="53">
        <v>1</v>
      </c>
      <c r="I964" s="54">
        <v>0.71</v>
      </c>
      <c r="J964" s="54">
        <v>0.71</v>
      </c>
    </row>
    <row r="965" spans="1:10" ht="26.1" hidden="1" customHeight="1" x14ac:dyDescent="0.2">
      <c r="A965" s="42" t="s">
        <v>370</v>
      </c>
      <c r="B965" s="43" t="s">
        <v>639</v>
      </c>
      <c r="C965" s="42" t="s">
        <v>155</v>
      </c>
      <c r="D965" s="42" t="s">
        <v>640</v>
      </c>
      <c r="E965" s="257" t="s">
        <v>454</v>
      </c>
      <c r="F965" s="257"/>
      <c r="G965" s="44" t="s">
        <v>399</v>
      </c>
      <c r="H965" s="45">
        <v>1</v>
      </c>
      <c r="I965" s="46">
        <v>16.71</v>
      </c>
      <c r="J965" s="46">
        <v>16.71</v>
      </c>
    </row>
    <row r="966" spans="1:10" ht="26.1" hidden="1" customHeight="1" x14ac:dyDescent="0.2">
      <c r="A966" s="42" t="s">
        <v>370</v>
      </c>
      <c r="B966" s="43" t="s">
        <v>625</v>
      </c>
      <c r="C966" s="42" t="s">
        <v>155</v>
      </c>
      <c r="D966" s="42" t="s">
        <v>626</v>
      </c>
      <c r="E966" s="257" t="s">
        <v>373</v>
      </c>
      <c r="F966" s="257"/>
      <c r="G966" s="44" t="s">
        <v>399</v>
      </c>
      <c r="H966" s="45">
        <v>1</v>
      </c>
      <c r="I966" s="46">
        <v>4.3899999999999997</v>
      </c>
      <c r="J966" s="46">
        <v>4.3899999999999997</v>
      </c>
    </row>
    <row r="967" spans="1:10" ht="26.1" hidden="1" customHeight="1" x14ac:dyDescent="0.2">
      <c r="A967" s="42" t="s">
        <v>370</v>
      </c>
      <c r="B967" s="43" t="s">
        <v>627</v>
      </c>
      <c r="C967" s="42" t="s">
        <v>155</v>
      </c>
      <c r="D967" s="42" t="s">
        <v>628</v>
      </c>
      <c r="E967" s="257" t="s">
        <v>373</v>
      </c>
      <c r="F967" s="257"/>
      <c r="G967" s="44" t="s">
        <v>399</v>
      </c>
      <c r="H967" s="45">
        <v>1</v>
      </c>
      <c r="I967" s="46">
        <v>0.69</v>
      </c>
      <c r="J967" s="46">
        <v>0.69</v>
      </c>
    </row>
    <row r="968" spans="1:10" ht="26.1" hidden="1" customHeight="1" x14ac:dyDescent="0.2">
      <c r="A968" s="42" t="s">
        <v>370</v>
      </c>
      <c r="B968" s="43" t="s">
        <v>629</v>
      </c>
      <c r="C968" s="42" t="s">
        <v>155</v>
      </c>
      <c r="D968" s="42" t="s">
        <v>630</v>
      </c>
      <c r="E968" s="257" t="s">
        <v>373</v>
      </c>
      <c r="F968" s="257"/>
      <c r="G968" s="44" t="s">
        <v>399</v>
      </c>
      <c r="H968" s="45">
        <v>1</v>
      </c>
      <c r="I968" s="46">
        <v>1.34</v>
      </c>
      <c r="J968" s="46">
        <v>1.34</v>
      </c>
    </row>
    <row r="969" spans="1:10" ht="26.1" hidden="1" customHeight="1" x14ac:dyDescent="0.2">
      <c r="A969" s="42" t="s">
        <v>370</v>
      </c>
      <c r="B969" s="43" t="s">
        <v>631</v>
      </c>
      <c r="C969" s="42" t="s">
        <v>155</v>
      </c>
      <c r="D969" s="42" t="s">
        <v>632</v>
      </c>
      <c r="E969" s="257" t="s">
        <v>373</v>
      </c>
      <c r="F969" s="257"/>
      <c r="G969" s="44" t="s">
        <v>399</v>
      </c>
      <c r="H969" s="45">
        <v>1</v>
      </c>
      <c r="I969" s="46">
        <v>0.04</v>
      </c>
      <c r="J969" s="46">
        <v>0.04</v>
      </c>
    </row>
    <row r="970" spans="1:10" ht="26.1" hidden="1" customHeight="1" x14ac:dyDescent="0.2">
      <c r="A970" s="42" t="s">
        <v>370</v>
      </c>
      <c r="B970" s="43" t="s">
        <v>641</v>
      </c>
      <c r="C970" s="42" t="s">
        <v>155</v>
      </c>
      <c r="D970" s="42" t="s">
        <v>642</v>
      </c>
      <c r="E970" s="257" t="s">
        <v>373</v>
      </c>
      <c r="F970" s="257"/>
      <c r="G970" s="44" t="s">
        <v>399</v>
      </c>
      <c r="H970" s="45">
        <v>1</v>
      </c>
      <c r="I970" s="46">
        <v>0.85</v>
      </c>
      <c r="J970" s="46">
        <v>0.85</v>
      </c>
    </row>
    <row r="971" spans="1:10" ht="25.5" hidden="1" x14ac:dyDescent="0.2">
      <c r="A971" s="42" t="s">
        <v>370</v>
      </c>
      <c r="B971" s="43" t="s">
        <v>643</v>
      </c>
      <c r="C971" s="42" t="s">
        <v>155</v>
      </c>
      <c r="D971" s="42" t="s">
        <v>644</v>
      </c>
      <c r="E971" s="257" t="s">
        <v>373</v>
      </c>
      <c r="F971" s="257"/>
      <c r="G971" s="44" t="s">
        <v>399</v>
      </c>
      <c r="H971" s="45">
        <v>1</v>
      </c>
      <c r="I971" s="46">
        <v>1.2</v>
      </c>
      <c r="J971" s="46">
        <v>1.2</v>
      </c>
    </row>
    <row r="972" spans="1:10" ht="25.5" hidden="1" x14ac:dyDescent="0.2">
      <c r="A972" s="47"/>
      <c r="B972" s="47"/>
      <c r="C972" s="47"/>
      <c r="D972" s="47"/>
      <c r="E972" s="47" t="s">
        <v>374</v>
      </c>
      <c r="F972" s="48">
        <v>8.0254308000000005</v>
      </c>
      <c r="G972" s="47" t="s">
        <v>375</v>
      </c>
      <c r="H972" s="48">
        <v>9.39</v>
      </c>
      <c r="I972" s="47" t="s">
        <v>376</v>
      </c>
      <c r="J972" s="48">
        <v>17.420000000000002</v>
      </c>
    </row>
    <row r="973" spans="1:10" ht="0.95" hidden="1" customHeight="1" thickTop="1" x14ac:dyDescent="0.2">
      <c r="A973" s="47"/>
      <c r="B973" s="47"/>
      <c r="C973" s="47"/>
      <c r="D973" s="47"/>
      <c r="E973" s="47" t="s">
        <v>377</v>
      </c>
      <c r="F973" s="48">
        <v>6.02</v>
      </c>
      <c r="G973" s="47"/>
      <c r="H973" s="258" t="s">
        <v>378</v>
      </c>
      <c r="I973" s="258"/>
      <c r="J973" s="48">
        <v>31.95</v>
      </c>
    </row>
    <row r="974" spans="1:10" ht="18" hidden="1" customHeight="1" x14ac:dyDescent="0.2">
      <c r="A974" s="49"/>
      <c r="B974" s="49"/>
      <c r="C974" s="49"/>
      <c r="D974" s="49"/>
      <c r="E974" s="49"/>
      <c r="F974" s="49"/>
      <c r="G974" s="49"/>
      <c r="H974" s="49"/>
      <c r="I974" s="49"/>
      <c r="J974" s="49"/>
    </row>
    <row r="975" spans="1:10" ht="26.1" hidden="1" customHeight="1" x14ac:dyDescent="0.2">
      <c r="A975" s="34"/>
      <c r="B975" s="35" t="s">
        <v>9</v>
      </c>
      <c r="C975" s="34" t="s">
        <v>10</v>
      </c>
      <c r="D975" s="34" t="s">
        <v>11</v>
      </c>
      <c r="E975" s="260" t="s">
        <v>367</v>
      </c>
      <c r="F975" s="260"/>
      <c r="G975" s="36" t="s">
        <v>12</v>
      </c>
      <c r="H975" s="35" t="s">
        <v>13</v>
      </c>
      <c r="I975" s="35" t="s">
        <v>14</v>
      </c>
      <c r="J975" s="35" t="s">
        <v>16</v>
      </c>
    </row>
    <row r="976" spans="1:10" ht="39" hidden="1" customHeight="1" x14ac:dyDescent="0.2">
      <c r="A976" s="37" t="s">
        <v>368</v>
      </c>
      <c r="B976" s="38" t="s">
        <v>491</v>
      </c>
      <c r="C976" s="37" t="s">
        <v>155</v>
      </c>
      <c r="D976" s="37" t="s">
        <v>492</v>
      </c>
      <c r="E976" s="261" t="s">
        <v>398</v>
      </c>
      <c r="F976" s="261"/>
      <c r="G976" s="39" t="s">
        <v>399</v>
      </c>
      <c r="H976" s="40">
        <v>1</v>
      </c>
      <c r="I976" s="41">
        <v>24.88</v>
      </c>
      <c r="J976" s="41">
        <v>24.88</v>
      </c>
    </row>
    <row r="977" spans="1:10" ht="26.1" hidden="1" customHeight="1" x14ac:dyDescent="0.2">
      <c r="A977" s="50" t="s">
        <v>395</v>
      </c>
      <c r="B977" s="51" t="s">
        <v>645</v>
      </c>
      <c r="C977" s="50" t="s">
        <v>155</v>
      </c>
      <c r="D977" s="50" t="s">
        <v>646</v>
      </c>
      <c r="E977" s="259" t="s">
        <v>398</v>
      </c>
      <c r="F977" s="259"/>
      <c r="G977" s="52" t="s">
        <v>399</v>
      </c>
      <c r="H977" s="53">
        <v>1</v>
      </c>
      <c r="I977" s="54">
        <v>0.34</v>
      </c>
      <c r="J977" s="54">
        <v>0.34</v>
      </c>
    </row>
    <row r="978" spans="1:10" ht="26.1" hidden="1" customHeight="1" x14ac:dyDescent="0.2">
      <c r="A978" s="42" t="s">
        <v>370</v>
      </c>
      <c r="B978" s="43" t="s">
        <v>647</v>
      </c>
      <c r="C978" s="42" t="s">
        <v>155</v>
      </c>
      <c r="D978" s="42" t="s">
        <v>648</v>
      </c>
      <c r="E978" s="257" t="s">
        <v>454</v>
      </c>
      <c r="F978" s="257"/>
      <c r="G978" s="44" t="s">
        <v>399</v>
      </c>
      <c r="H978" s="45">
        <v>1</v>
      </c>
      <c r="I978" s="46">
        <v>16.71</v>
      </c>
      <c r="J978" s="46">
        <v>16.71</v>
      </c>
    </row>
    <row r="979" spans="1:10" ht="26.1" hidden="1" customHeight="1" x14ac:dyDescent="0.2">
      <c r="A979" s="42" t="s">
        <v>370</v>
      </c>
      <c r="B979" s="43" t="s">
        <v>625</v>
      </c>
      <c r="C979" s="42" t="s">
        <v>155</v>
      </c>
      <c r="D979" s="42" t="s">
        <v>626</v>
      </c>
      <c r="E979" s="257" t="s">
        <v>373</v>
      </c>
      <c r="F979" s="257"/>
      <c r="G979" s="44" t="s">
        <v>399</v>
      </c>
      <c r="H979" s="45">
        <v>1</v>
      </c>
      <c r="I979" s="46">
        <v>4.3899999999999997</v>
      </c>
      <c r="J979" s="46">
        <v>4.3899999999999997</v>
      </c>
    </row>
    <row r="980" spans="1:10" ht="26.1" hidden="1" customHeight="1" x14ac:dyDescent="0.2">
      <c r="A980" s="42" t="s">
        <v>370</v>
      </c>
      <c r="B980" s="43" t="s">
        <v>627</v>
      </c>
      <c r="C980" s="42" t="s">
        <v>155</v>
      </c>
      <c r="D980" s="42" t="s">
        <v>628</v>
      </c>
      <c r="E980" s="257" t="s">
        <v>373</v>
      </c>
      <c r="F980" s="257"/>
      <c r="G980" s="44" t="s">
        <v>399</v>
      </c>
      <c r="H980" s="45">
        <v>1</v>
      </c>
      <c r="I980" s="46">
        <v>0.69</v>
      </c>
      <c r="J980" s="46">
        <v>0.69</v>
      </c>
    </row>
    <row r="981" spans="1:10" ht="26.1" hidden="1" customHeight="1" x14ac:dyDescent="0.2">
      <c r="A981" s="42" t="s">
        <v>370</v>
      </c>
      <c r="B981" s="43" t="s">
        <v>629</v>
      </c>
      <c r="C981" s="42" t="s">
        <v>155</v>
      </c>
      <c r="D981" s="42" t="s">
        <v>630</v>
      </c>
      <c r="E981" s="257" t="s">
        <v>373</v>
      </c>
      <c r="F981" s="257"/>
      <c r="G981" s="44" t="s">
        <v>399</v>
      </c>
      <c r="H981" s="45">
        <v>1</v>
      </c>
      <c r="I981" s="46">
        <v>1.34</v>
      </c>
      <c r="J981" s="46">
        <v>1.34</v>
      </c>
    </row>
    <row r="982" spans="1:10" ht="26.1" hidden="1" customHeight="1" x14ac:dyDescent="0.2">
      <c r="A982" s="42" t="s">
        <v>370</v>
      </c>
      <c r="B982" s="43" t="s">
        <v>631</v>
      </c>
      <c r="C982" s="42" t="s">
        <v>155</v>
      </c>
      <c r="D982" s="42" t="s">
        <v>632</v>
      </c>
      <c r="E982" s="257" t="s">
        <v>373</v>
      </c>
      <c r="F982" s="257"/>
      <c r="G982" s="44" t="s">
        <v>399</v>
      </c>
      <c r="H982" s="45">
        <v>1</v>
      </c>
      <c r="I982" s="46">
        <v>0.04</v>
      </c>
      <c r="J982" s="46">
        <v>0.04</v>
      </c>
    </row>
    <row r="983" spans="1:10" ht="26.1" hidden="1" customHeight="1" x14ac:dyDescent="0.2">
      <c r="A983" s="42" t="s">
        <v>370</v>
      </c>
      <c r="B983" s="43" t="s">
        <v>649</v>
      </c>
      <c r="C983" s="42" t="s">
        <v>155</v>
      </c>
      <c r="D983" s="42" t="s">
        <v>650</v>
      </c>
      <c r="E983" s="257" t="s">
        <v>373</v>
      </c>
      <c r="F983" s="257"/>
      <c r="G983" s="44" t="s">
        <v>399</v>
      </c>
      <c r="H983" s="45">
        <v>1</v>
      </c>
      <c r="I983" s="46">
        <v>0.31</v>
      </c>
      <c r="J983" s="46">
        <v>0.31</v>
      </c>
    </row>
    <row r="984" spans="1:10" ht="25.5" hidden="1" x14ac:dyDescent="0.2">
      <c r="A984" s="42" t="s">
        <v>370</v>
      </c>
      <c r="B984" s="43" t="s">
        <v>651</v>
      </c>
      <c r="C984" s="42" t="s">
        <v>155</v>
      </c>
      <c r="D984" s="42" t="s">
        <v>652</v>
      </c>
      <c r="E984" s="257" t="s">
        <v>373</v>
      </c>
      <c r="F984" s="257"/>
      <c r="G984" s="44" t="s">
        <v>399</v>
      </c>
      <c r="H984" s="45">
        <v>1</v>
      </c>
      <c r="I984" s="46">
        <v>1.06</v>
      </c>
      <c r="J984" s="46">
        <v>1.06</v>
      </c>
    </row>
    <row r="985" spans="1:10" ht="25.5" hidden="1" x14ac:dyDescent="0.2">
      <c r="A985" s="47"/>
      <c r="B985" s="47"/>
      <c r="C985" s="47"/>
      <c r="D985" s="47"/>
      <c r="E985" s="47" t="s">
        <v>374</v>
      </c>
      <c r="F985" s="48">
        <v>7.8549709999999999</v>
      </c>
      <c r="G985" s="47" t="s">
        <v>375</v>
      </c>
      <c r="H985" s="48">
        <v>9.1999999999999993</v>
      </c>
      <c r="I985" s="47" t="s">
        <v>376</v>
      </c>
      <c r="J985" s="48">
        <v>17.05</v>
      </c>
    </row>
    <row r="986" spans="1:10" ht="0.95" hidden="1" customHeight="1" thickTop="1" x14ac:dyDescent="0.2">
      <c r="A986" s="47"/>
      <c r="B986" s="47"/>
      <c r="C986" s="47"/>
      <c r="D986" s="47"/>
      <c r="E986" s="47" t="s">
        <v>377</v>
      </c>
      <c r="F986" s="48">
        <v>5.78</v>
      </c>
      <c r="G986" s="47"/>
      <c r="H986" s="258" t="s">
        <v>378</v>
      </c>
      <c r="I986" s="258"/>
      <c r="J986" s="48">
        <v>30.66</v>
      </c>
    </row>
    <row r="987" spans="1:10" ht="18" hidden="1" customHeight="1" x14ac:dyDescent="0.2">
      <c r="A987" s="49"/>
      <c r="B987" s="49"/>
      <c r="C987" s="49"/>
      <c r="D987" s="49"/>
      <c r="E987" s="49"/>
      <c r="F987" s="49"/>
      <c r="G987" s="49"/>
      <c r="H987" s="49"/>
      <c r="I987" s="49"/>
      <c r="J987" s="49"/>
    </row>
    <row r="988" spans="1:10" ht="24" hidden="1" customHeight="1" x14ac:dyDescent="0.2">
      <c r="A988" s="34"/>
      <c r="B988" s="35" t="s">
        <v>9</v>
      </c>
      <c r="C988" s="34" t="s">
        <v>10</v>
      </c>
      <c r="D988" s="34" t="s">
        <v>11</v>
      </c>
      <c r="E988" s="260" t="s">
        <v>367</v>
      </c>
      <c r="F988" s="260"/>
      <c r="G988" s="36" t="s">
        <v>12</v>
      </c>
      <c r="H988" s="35" t="s">
        <v>13</v>
      </c>
      <c r="I988" s="35" t="s">
        <v>14</v>
      </c>
      <c r="J988" s="35" t="s">
        <v>16</v>
      </c>
    </row>
    <row r="989" spans="1:10" ht="26.1" hidden="1" customHeight="1" x14ac:dyDescent="0.2">
      <c r="A989" s="37" t="s">
        <v>368</v>
      </c>
      <c r="B989" s="38" t="s">
        <v>396</v>
      </c>
      <c r="C989" s="37" t="s">
        <v>155</v>
      </c>
      <c r="D989" s="37" t="s">
        <v>397</v>
      </c>
      <c r="E989" s="261" t="s">
        <v>398</v>
      </c>
      <c r="F989" s="261"/>
      <c r="G989" s="39" t="s">
        <v>399</v>
      </c>
      <c r="H989" s="40">
        <v>1</v>
      </c>
      <c r="I989" s="41">
        <v>24.26</v>
      </c>
      <c r="J989" s="41">
        <v>24.26</v>
      </c>
    </row>
    <row r="990" spans="1:10" ht="24" hidden="1" customHeight="1" x14ac:dyDescent="0.2">
      <c r="A990" s="50" t="s">
        <v>395</v>
      </c>
      <c r="B990" s="51" t="s">
        <v>653</v>
      </c>
      <c r="C990" s="50" t="s">
        <v>155</v>
      </c>
      <c r="D990" s="50" t="s">
        <v>654</v>
      </c>
      <c r="E990" s="259" t="s">
        <v>398</v>
      </c>
      <c r="F990" s="259"/>
      <c r="G990" s="52" t="s">
        <v>399</v>
      </c>
      <c r="H990" s="53">
        <v>1</v>
      </c>
      <c r="I990" s="54">
        <v>0.22</v>
      </c>
      <c r="J990" s="54">
        <v>0.22</v>
      </c>
    </row>
    <row r="991" spans="1:10" ht="26.1" hidden="1" customHeight="1" x14ac:dyDescent="0.2">
      <c r="A991" s="42" t="s">
        <v>370</v>
      </c>
      <c r="B991" s="43" t="s">
        <v>655</v>
      </c>
      <c r="C991" s="42" t="s">
        <v>155</v>
      </c>
      <c r="D991" s="42" t="s">
        <v>656</v>
      </c>
      <c r="E991" s="257" t="s">
        <v>454</v>
      </c>
      <c r="F991" s="257"/>
      <c r="G991" s="44" t="s">
        <v>399</v>
      </c>
      <c r="H991" s="45">
        <v>1</v>
      </c>
      <c r="I991" s="46">
        <v>16.71</v>
      </c>
      <c r="J991" s="46">
        <v>16.71</v>
      </c>
    </row>
    <row r="992" spans="1:10" ht="26.1" hidden="1" customHeight="1" x14ac:dyDescent="0.2">
      <c r="A992" s="42" t="s">
        <v>370</v>
      </c>
      <c r="B992" s="43" t="s">
        <v>625</v>
      </c>
      <c r="C992" s="42" t="s">
        <v>155</v>
      </c>
      <c r="D992" s="42" t="s">
        <v>626</v>
      </c>
      <c r="E992" s="257" t="s">
        <v>373</v>
      </c>
      <c r="F992" s="257"/>
      <c r="G992" s="44" t="s">
        <v>399</v>
      </c>
      <c r="H992" s="45">
        <v>1</v>
      </c>
      <c r="I992" s="46">
        <v>4.3899999999999997</v>
      </c>
      <c r="J992" s="46">
        <v>4.3899999999999997</v>
      </c>
    </row>
    <row r="993" spans="1:10" ht="26.1" hidden="1" customHeight="1" x14ac:dyDescent="0.2">
      <c r="A993" s="42" t="s">
        <v>370</v>
      </c>
      <c r="B993" s="43" t="s">
        <v>627</v>
      </c>
      <c r="C993" s="42" t="s">
        <v>155</v>
      </c>
      <c r="D993" s="42" t="s">
        <v>628</v>
      </c>
      <c r="E993" s="257" t="s">
        <v>373</v>
      </c>
      <c r="F993" s="257"/>
      <c r="G993" s="44" t="s">
        <v>399</v>
      </c>
      <c r="H993" s="45">
        <v>1</v>
      </c>
      <c r="I993" s="46">
        <v>0.69</v>
      </c>
      <c r="J993" s="46">
        <v>0.69</v>
      </c>
    </row>
    <row r="994" spans="1:10" ht="26.1" hidden="1" customHeight="1" x14ac:dyDescent="0.2">
      <c r="A994" s="42" t="s">
        <v>370</v>
      </c>
      <c r="B994" s="43" t="s">
        <v>629</v>
      </c>
      <c r="C994" s="42" t="s">
        <v>155</v>
      </c>
      <c r="D994" s="42" t="s">
        <v>630</v>
      </c>
      <c r="E994" s="257" t="s">
        <v>373</v>
      </c>
      <c r="F994" s="257"/>
      <c r="G994" s="44" t="s">
        <v>399</v>
      </c>
      <c r="H994" s="45">
        <v>1</v>
      </c>
      <c r="I994" s="46">
        <v>1.34</v>
      </c>
      <c r="J994" s="46">
        <v>1.34</v>
      </c>
    </row>
    <row r="995" spans="1:10" ht="26.1" hidden="1" customHeight="1" x14ac:dyDescent="0.2">
      <c r="A995" s="42" t="s">
        <v>370</v>
      </c>
      <c r="B995" s="43" t="s">
        <v>631</v>
      </c>
      <c r="C995" s="42" t="s">
        <v>155</v>
      </c>
      <c r="D995" s="42" t="s">
        <v>632</v>
      </c>
      <c r="E995" s="257" t="s">
        <v>373</v>
      </c>
      <c r="F995" s="257"/>
      <c r="G995" s="44" t="s">
        <v>399</v>
      </c>
      <c r="H995" s="45">
        <v>1</v>
      </c>
      <c r="I995" s="46">
        <v>0.04</v>
      </c>
      <c r="J995" s="46">
        <v>0.04</v>
      </c>
    </row>
    <row r="996" spans="1:10" ht="26.1" hidden="1" customHeight="1" x14ac:dyDescent="0.2">
      <c r="A996" s="42" t="s">
        <v>370</v>
      </c>
      <c r="B996" s="43" t="s">
        <v>657</v>
      </c>
      <c r="C996" s="42" t="s">
        <v>155</v>
      </c>
      <c r="D996" s="42" t="s">
        <v>658</v>
      </c>
      <c r="E996" s="257" t="s">
        <v>373</v>
      </c>
      <c r="F996" s="257"/>
      <c r="G996" s="44" t="s">
        <v>399</v>
      </c>
      <c r="H996" s="45">
        <v>1</v>
      </c>
      <c r="I996" s="46">
        <v>0.01</v>
      </c>
      <c r="J996" s="46">
        <v>0.01</v>
      </c>
    </row>
    <row r="997" spans="1:10" ht="25.5" hidden="1" x14ac:dyDescent="0.2">
      <c r="A997" s="42" t="s">
        <v>370</v>
      </c>
      <c r="B997" s="43" t="s">
        <v>659</v>
      </c>
      <c r="C997" s="42" t="s">
        <v>155</v>
      </c>
      <c r="D997" s="42" t="s">
        <v>660</v>
      </c>
      <c r="E997" s="257" t="s">
        <v>373</v>
      </c>
      <c r="F997" s="257"/>
      <c r="G997" s="44" t="s">
        <v>399</v>
      </c>
      <c r="H997" s="45">
        <v>1</v>
      </c>
      <c r="I997" s="46">
        <v>0.86</v>
      </c>
      <c r="J997" s="46">
        <v>0.86</v>
      </c>
    </row>
    <row r="998" spans="1:10" ht="25.5" hidden="1" x14ac:dyDescent="0.2">
      <c r="A998" s="47"/>
      <c r="B998" s="47"/>
      <c r="C998" s="47"/>
      <c r="D998" s="47"/>
      <c r="E998" s="47" t="s">
        <v>374</v>
      </c>
      <c r="F998" s="48">
        <v>7.7996866999999996</v>
      </c>
      <c r="G998" s="47" t="s">
        <v>375</v>
      </c>
      <c r="H998" s="48">
        <v>9.1300000000000008</v>
      </c>
      <c r="I998" s="47" t="s">
        <v>376</v>
      </c>
      <c r="J998" s="48">
        <v>16.93</v>
      </c>
    </row>
    <row r="999" spans="1:10" ht="0.95" hidden="1" customHeight="1" thickTop="1" x14ac:dyDescent="0.2">
      <c r="A999" s="47"/>
      <c r="B999" s="47"/>
      <c r="C999" s="47"/>
      <c r="D999" s="47"/>
      <c r="E999" s="47" t="s">
        <v>377</v>
      </c>
      <c r="F999" s="48">
        <v>5.64</v>
      </c>
      <c r="G999" s="47"/>
      <c r="H999" s="258" t="s">
        <v>378</v>
      </c>
      <c r="I999" s="258"/>
      <c r="J999" s="48">
        <v>29.9</v>
      </c>
    </row>
    <row r="1000" spans="1:10" ht="18" hidden="1" customHeight="1" x14ac:dyDescent="0.2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</row>
    <row r="1001" spans="1:10" ht="26.1" hidden="1" customHeight="1" x14ac:dyDescent="0.2">
      <c r="A1001" s="34"/>
      <c r="B1001" s="35" t="s">
        <v>9</v>
      </c>
      <c r="C1001" s="34" t="s">
        <v>10</v>
      </c>
      <c r="D1001" s="34" t="s">
        <v>11</v>
      </c>
      <c r="E1001" s="260" t="s">
        <v>367</v>
      </c>
      <c r="F1001" s="260"/>
      <c r="G1001" s="36" t="s">
        <v>12</v>
      </c>
      <c r="H1001" s="35" t="s">
        <v>13</v>
      </c>
      <c r="I1001" s="35" t="s">
        <v>14</v>
      </c>
      <c r="J1001" s="35" t="s">
        <v>16</v>
      </c>
    </row>
    <row r="1002" spans="1:10" ht="26.1" hidden="1" customHeight="1" x14ac:dyDescent="0.2">
      <c r="A1002" s="37" t="s">
        <v>368</v>
      </c>
      <c r="B1002" s="38" t="s">
        <v>412</v>
      </c>
      <c r="C1002" s="37" t="s">
        <v>155</v>
      </c>
      <c r="D1002" s="37" t="s">
        <v>413</v>
      </c>
      <c r="E1002" s="261" t="s">
        <v>398</v>
      </c>
      <c r="F1002" s="261"/>
      <c r="G1002" s="39" t="s">
        <v>399</v>
      </c>
      <c r="H1002" s="40">
        <v>1</v>
      </c>
      <c r="I1002" s="41">
        <v>45.49</v>
      </c>
      <c r="J1002" s="41">
        <v>45.49</v>
      </c>
    </row>
    <row r="1003" spans="1:10" ht="26.1" hidden="1" customHeight="1" x14ac:dyDescent="0.2">
      <c r="A1003" s="50" t="s">
        <v>395</v>
      </c>
      <c r="B1003" s="51" t="s">
        <v>661</v>
      </c>
      <c r="C1003" s="50" t="s">
        <v>155</v>
      </c>
      <c r="D1003" s="50" t="s">
        <v>662</v>
      </c>
      <c r="E1003" s="259" t="s">
        <v>398</v>
      </c>
      <c r="F1003" s="259"/>
      <c r="G1003" s="52" t="s">
        <v>399</v>
      </c>
      <c r="H1003" s="53">
        <v>1</v>
      </c>
      <c r="I1003" s="54">
        <v>0.41</v>
      </c>
      <c r="J1003" s="54">
        <v>0.41</v>
      </c>
    </row>
    <row r="1004" spans="1:10" ht="26.1" hidden="1" customHeight="1" x14ac:dyDescent="0.2">
      <c r="A1004" s="42" t="s">
        <v>370</v>
      </c>
      <c r="B1004" s="43" t="s">
        <v>663</v>
      </c>
      <c r="C1004" s="42" t="s">
        <v>155</v>
      </c>
      <c r="D1004" s="42" t="s">
        <v>664</v>
      </c>
      <c r="E1004" s="257" t="s">
        <v>454</v>
      </c>
      <c r="F1004" s="257"/>
      <c r="G1004" s="44" t="s">
        <v>399</v>
      </c>
      <c r="H1004" s="45">
        <v>1</v>
      </c>
      <c r="I1004" s="46">
        <v>42.95</v>
      </c>
      <c r="J1004" s="46">
        <v>42.95</v>
      </c>
    </row>
    <row r="1005" spans="1:10" ht="26.1" hidden="1" customHeight="1" x14ac:dyDescent="0.2">
      <c r="A1005" s="42" t="s">
        <v>370</v>
      </c>
      <c r="B1005" s="43" t="s">
        <v>629</v>
      </c>
      <c r="C1005" s="42" t="s">
        <v>155</v>
      </c>
      <c r="D1005" s="42" t="s">
        <v>630</v>
      </c>
      <c r="E1005" s="257" t="s">
        <v>373</v>
      </c>
      <c r="F1005" s="257"/>
      <c r="G1005" s="44" t="s">
        <v>399</v>
      </c>
      <c r="H1005" s="45">
        <v>1</v>
      </c>
      <c r="I1005" s="46">
        <v>1.34</v>
      </c>
      <c r="J1005" s="46">
        <v>1.34</v>
      </c>
    </row>
    <row r="1006" spans="1:10" ht="26.1" hidden="1" customHeight="1" x14ac:dyDescent="0.2">
      <c r="A1006" s="42" t="s">
        <v>370</v>
      </c>
      <c r="B1006" s="43" t="s">
        <v>631</v>
      </c>
      <c r="C1006" s="42" t="s">
        <v>155</v>
      </c>
      <c r="D1006" s="42" t="s">
        <v>632</v>
      </c>
      <c r="E1006" s="257" t="s">
        <v>373</v>
      </c>
      <c r="F1006" s="257"/>
      <c r="G1006" s="44" t="s">
        <v>399</v>
      </c>
      <c r="H1006" s="45">
        <v>1</v>
      </c>
      <c r="I1006" s="46">
        <v>0.04</v>
      </c>
      <c r="J1006" s="46">
        <v>0.04</v>
      </c>
    </row>
    <row r="1007" spans="1:10" ht="26.1" hidden="1" customHeight="1" x14ac:dyDescent="0.2">
      <c r="A1007" s="42" t="s">
        <v>370</v>
      </c>
      <c r="B1007" s="43" t="s">
        <v>665</v>
      </c>
      <c r="C1007" s="42" t="s">
        <v>155</v>
      </c>
      <c r="D1007" s="42" t="s">
        <v>666</v>
      </c>
      <c r="E1007" s="257" t="s">
        <v>373</v>
      </c>
      <c r="F1007" s="257"/>
      <c r="G1007" s="44" t="s">
        <v>399</v>
      </c>
      <c r="H1007" s="45">
        <v>1</v>
      </c>
      <c r="I1007" s="46">
        <v>0.01</v>
      </c>
      <c r="J1007" s="46">
        <v>0.01</v>
      </c>
    </row>
    <row r="1008" spans="1:10" ht="25.5" hidden="1" x14ac:dyDescent="0.2">
      <c r="A1008" s="42" t="s">
        <v>370</v>
      </c>
      <c r="B1008" s="43" t="s">
        <v>667</v>
      </c>
      <c r="C1008" s="42" t="s">
        <v>155</v>
      </c>
      <c r="D1008" s="42" t="s">
        <v>668</v>
      </c>
      <c r="E1008" s="257" t="s">
        <v>373</v>
      </c>
      <c r="F1008" s="257"/>
      <c r="G1008" s="44" t="s">
        <v>399</v>
      </c>
      <c r="H1008" s="45">
        <v>1</v>
      </c>
      <c r="I1008" s="46">
        <v>0.74</v>
      </c>
      <c r="J1008" s="46">
        <v>0.74</v>
      </c>
    </row>
    <row r="1009" spans="1:10" ht="25.5" hidden="1" x14ac:dyDescent="0.2">
      <c r="A1009" s="47"/>
      <c r="B1009" s="47"/>
      <c r="C1009" s="47"/>
      <c r="D1009" s="47"/>
      <c r="E1009" s="47" t="s">
        <v>374</v>
      </c>
      <c r="F1009" s="48">
        <v>19.976043499999999</v>
      </c>
      <c r="G1009" s="47" t="s">
        <v>375</v>
      </c>
      <c r="H1009" s="48">
        <v>23.38</v>
      </c>
      <c r="I1009" s="47" t="s">
        <v>376</v>
      </c>
      <c r="J1009" s="48">
        <v>43.36</v>
      </c>
    </row>
    <row r="1010" spans="1:10" ht="0.95" hidden="1" customHeight="1" thickTop="1" x14ac:dyDescent="0.2">
      <c r="A1010" s="47"/>
      <c r="B1010" s="47"/>
      <c r="C1010" s="47"/>
      <c r="D1010" s="47"/>
      <c r="E1010" s="47" t="s">
        <v>377</v>
      </c>
      <c r="F1010" s="48">
        <v>10.57</v>
      </c>
      <c r="G1010" s="47"/>
      <c r="H1010" s="258" t="s">
        <v>378</v>
      </c>
      <c r="I1010" s="258"/>
      <c r="J1010" s="48">
        <v>56.06</v>
      </c>
    </row>
    <row r="1011" spans="1:10" ht="18" hidden="1" customHeight="1" x14ac:dyDescent="0.2">
      <c r="A1011" s="49"/>
      <c r="B1011" s="49"/>
      <c r="C1011" s="49"/>
      <c r="D1011" s="49"/>
      <c r="E1011" s="49"/>
      <c r="F1011" s="49"/>
      <c r="G1011" s="49"/>
      <c r="H1011" s="49"/>
      <c r="I1011" s="49"/>
      <c r="J1011" s="49"/>
    </row>
    <row r="1012" spans="1:10" ht="26.1" hidden="1" customHeight="1" x14ac:dyDescent="0.2">
      <c r="A1012" s="34"/>
      <c r="B1012" s="35" t="s">
        <v>9</v>
      </c>
      <c r="C1012" s="34" t="s">
        <v>10</v>
      </c>
      <c r="D1012" s="34" t="s">
        <v>11</v>
      </c>
      <c r="E1012" s="260" t="s">
        <v>367</v>
      </c>
      <c r="F1012" s="260"/>
      <c r="G1012" s="36" t="s">
        <v>12</v>
      </c>
      <c r="H1012" s="35" t="s">
        <v>13</v>
      </c>
      <c r="I1012" s="35" t="s">
        <v>14</v>
      </c>
      <c r="J1012" s="35" t="s">
        <v>16</v>
      </c>
    </row>
    <row r="1013" spans="1:10" ht="24" hidden="1" customHeight="1" x14ac:dyDescent="0.2">
      <c r="A1013" s="37" t="s">
        <v>368</v>
      </c>
      <c r="B1013" s="38" t="s">
        <v>621</v>
      </c>
      <c r="C1013" s="37" t="s">
        <v>155</v>
      </c>
      <c r="D1013" s="37" t="s">
        <v>622</v>
      </c>
      <c r="E1013" s="261" t="s">
        <v>398</v>
      </c>
      <c r="F1013" s="261"/>
      <c r="G1013" s="39" t="s">
        <v>399</v>
      </c>
      <c r="H1013" s="40">
        <v>1</v>
      </c>
      <c r="I1013" s="41">
        <v>0.2</v>
      </c>
      <c r="J1013" s="41">
        <v>0.2</v>
      </c>
    </row>
    <row r="1014" spans="1:10" hidden="1" x14ac:dyDescent="0.2">
      <c r="A1014" s="42" t="s">
        <v>370</v>
      </c>
      <c r="B1014" s="43" t="s">
        <v>623</v>
      </c>
      <c r="C1014" s="42" t="s">
        <v>155</v>
      </c>
      <c r="D1014" s="42" t="s">
        <v>624</v>
      </c>
      <c r="E1014" s="257" t="s">
        <v>454</v>
      </c>
      <c r="F1014" s="257"/>
      <c r="G1014" s="44" t="s">
        <v>399</v>
      </c>
      <c r="H1014" s="45">
        <v>1.328E-2</v>
      </c>
      <c r="I1014" s="46">
        <v>15.15</v>
      </c>
      <c r="J1014" s="46">
        <v>0.2</v>
      </c>
    </row>
    <row r="1015" spans="1:10" ht="25.5" hidden="1" x14ac:dyDescent="0.2">
      <c r="A1015" s="47"/>
      <c r="B1015" s="47"/>
      <c r="C1015" s="47"/>
      <c r="D1015" s="47"/>
      <c r="E1015" s="47" t="s">
        <v>374</v>
      </c>
      <c r="F1015" s="48">
        <v>9.2140399999999997E-2</v>
      </c>
      <c r="G1015" s="47" t="s">
        <v>375</v>
      </c>
      <c r="H1015" s="48">
        <v>0.11</v>
      </c>
      <c r="I1015" s="47" t="s">
        <v>376</v>
      </c>
      <c r="J1015" s="48">
        <v>0.2</v>
      </c>
    </row>
    <row r="1016" spans="1:10" ht="0.95" hidden="1" customHeight="1" thickTop="1" x14ac:dyDescent="0.2">
      <c r="A1016" s="47"/>
      <c r="B1016" s="47"/>
      <c r="C1016" s="47"/>
      <c r="D1016" s="47"/>
      <c r="E1016" s="47" t="s">
        <v>377</v>
      </c>
      <c r="F1016" s="48">
        <v>0.04</v>
      </c>
      <c r="G1016" s="47"/>
      <c r="H1016" s="258" t="s">
        <v>378</v>
      </c>
      <c r="I1016" s="258"/>
      <c r="J1016" s="48">
        <v>0.24</v>
      </c>
    </row>
    <row r="1017" spans="1:10" ht="18" hidden="1" customHeight="1" x14ac:dyDescent="0.2">
      <c r="A1017" s="49"/>
      <c r="B1017" s="49"/>
      <c r="C1017" s="49"/>
      <c r="D1017" s="49"/>
      <c r="E1017" s="49"/>
      <c r="F1017" s="49"/>
      <c r="G1017" s="49"/>
      <c r="H1017" s="49"/>
      <c r="I1017" s="49"/>
      <c r="J1017" s="49"/>
    </row>
    <row r="1018" spans="1:10" ht="26.1" hidden="1" customHeight="1" x14ac:dyDescent="0.2">
      <c r="A1018" s="34"/>
      <c r="B1018" s="35" t="s">
        <v>9</v>
      </c>
      <c r="C1018" s="34" t="s">
        <v>10</v>
      </c>
      <c r="D1018" s="34" t="s">
        <v>11</v>
      </c>
      <c r="E1018" s="260" t="s">
        <v>367</v>
      </c>
      <c r="F1018" s="260"/>
      <c r="G1018" s="36" t="s">
        <v>12</v>
      </c>
      <c r="H1018" s="35" t="s">
        <v>13</v>
      </c>
      <c r="I1018" s="35" t="s">
        <v>14</v>
      </c>
      <c r="J1018" s="35" t="s">
        <v>16</v>
      </c>
    </row>
    <row r="1019" spans="1:10" ht="24" hidden="1" customHeight="1" x14ac:dyDescent="0.2">
      <c r="A1019" s="37" t="s">
        <v>368</v>
      </c>
      <c r="B1019" s="38" t="s">
        <v>637</v>
      </c>
      <c r="C1019" s="37" t="s">
        <v>155</v>
      </c>
      <c r="D1019" s="37" t="s">
        <v>638</v>
      </c>
      <c r="E1019" s="261" t="s">
        <v>398</v>
      </c>
      <c r="F1019" s="261"/>
      <c r="G1019" s="39" t="s">
        <v>399</v>
      </c>
      <c r="H1019" s="40">
        <v>1</v>
      </c>
      <c r="I1019" s="41">
        <v>0.71</v>
      </c>
      <c r="J1019" s="41">
        <v>0.71</v>
      </c>
    </row>
    <row r="1020" spans="1:10" hidden="1" x14ac:dyDescent="0.2">
      <c r="A1020" s="42" t="s">
        <v>370</v>
      </c>
      <c r="B1020" s="43" t="s">
        <v>639</v>
      </c>
      <c r="C1020" s="42" t="s">
        <v>155</v>
      </c>
      <c r="D1020" s="42" t="s">
        <v>640</v>
      </c>
      <c r="E1020" s="257" t="s">
        <v>454</v>
      </c>
      <c r="F1020" s="257"/>
      <c r="G1020" s="44" t="s">
        <v>399</v>
      </c>
      <c r="H1020" s="45">
        <v>4.2970000000000001E-2</v>
      </c>
      <c r="I1020" s="46">
        <v>16.71</v>
      </c>
      <c r="J1020" s="46">
        <v>0.71</v>
      </c>
    </row>
    <row r="1021" spans="1:10" ht="25.5" hidden="1" x14ac:dyDescent="0.2">
      <c r="A1021" s="47"/>
      <c r="B1021" s="47"/>
      <c r="C1021" s="47"/>
      <c r="D1021" s="47"/>
      <c r="E1021" s="47" t="s">
        <v>374</v>
      </c>
      <c r="F1021" s="48">
        <v>0.32709850000000001</v>
      </c>
      <c r="G1021" s="47" t="s">
        <v>375</v>
      </c>
      <c r="H1021" s="48">
        <v>0.38</v>
      </c>
      <c r="I1021" s="47" t="s">
        <v>376</v>
      </c>
      <c r="J1021" s="48">
        <v>0.71</v>
      </c>
    </row>
    <row r="1022" spans="1:10" ht="0.95" hidden="1" customHeight="1" thickTop="1" x14ac:dyDescent="0.2">
      <c r="A1022" s="47"/>
      <c r="B1022" s="47"/>
      <c r="C1022" s="47"/>
      <c r="D1022" s="47"/>
      <c r="E1022" s="47" t="s">
        <v>377</v>
      </c>
      <c r="F1022" s="48">
        <v>0.16</v>
      </c>
      <c r="G1022" s="47"/>
      <c r="H1022" s="258" t="s">
        <v>378</v>
      </c>
      <c r="I1022" s="258"/>
      <c r="J1022" s="48">
        <v>0.87</v>
      </c>
    </row>
    <row r="1023" spans="1:10" ht="18" hidden="1" customHeight="1" x14ac:dyDescent="0.2">
      <c r="A1023" s="49"/>
      <c r="B1023" s="49"/>
      <c r="C1023" s="49"/>
      <c r="D1023" s="49"/>
      <c r="E1023" s="49"/>
      <c r="F1023" s="49"/>
      <c r="G1023" s="49"/>
      <c r="H1023" s="49"/>
      <c r="I1023" s="49"/>
      <c r="J1023" s="49"/>
    </row>
    <row r="1024" spans="1:10" ht="39" hidden="1" customHeight="1" x14ac:dyDescent="0.2">
      <c r="A1024" s="34"/>
      <c r="B1024" s="35" t="s">
        <v>9</v>
      </c>
      <c r="C1024" s="34" t="s">
        <v>10</v>
      </c>
      <c r="D1024" s="34" t="s">
        <v>11</v>
      </c>
      <c r="E1024" s="260" t="s">
        <v>367</v>
      </c>
      <c r="F1024" s="260"/>
      <c r="G1024" s="36" t="s">
        <v>12</v>
      </c>
      <c r="H1024" s="35" t="s">
        <v>13</v>
      </c>
      <c r="I1024" s="35" t="s">
        <v>14</v>
      </c>
      <c r="J1024" s="35" t="s">
        <v>16</v>
      </c>
    </row>
    <row r="1025" spans="1:10" ht="26.1" hidden="1" customHeight="1" x14ac:dyDescent="0.2">
      <c r="A1025" s="37" t="s">
        <v>368</v>
      </c>
      <c r="B1025" s="38" t="s">
        <v>645</v>
      </c>
      <c r="C1025" s="37" t="s">
        <v>155</v>
      </c>
      <c r="D1025" s="37" t="s">
        <v>646</v>
      </c>
      <c r="E1025" s="261" t="s">
        <v>398</v>
      </c>
      <c r="F1025" s="261"/>
      <c r="G1025" s="39" t="s">
        <v>399</v>
      </c>
      <c r="H1025" s="40">
        <v>1</v>
      </c>
      <c r="I1025" s="41">
        <v>0.34</v>
      </c>
      <c r="J1025" s="41">
        <v>0.34</v>
      </c>
    </row>
    <row r="1026" spans="1:10" hidden="1" x14ac:dyDescent="0.2">
      <c r="A1026" s="42" t="s">
        <v>370</v>
      </c>
      <c r="B1026" s="43" t="s">
        <v>647</v>
      </c>
      <c r="C1026" s="42" t="s">
        <v>155</v>
      </c>
      <c r="D1026" s="42" t="s">
        <v>648</v>
      </c>
      <c r="E1026" s="257" t="s">
        <v>454</v>
      </c>
      <c r="F1026" s="257"/>
      <c r="G1026" s="44" t="s">
        <v>399</v>
      </c>
      <c r="H1026" s="45">
        <v>2.07E-2</v>
      </c>
      <c r="I1026" s="46">
        <v>16.71</v>
      </c>
      <c r="J1026" s="46">
        <v>0.34</v>
      </c>
    </row>
    <row r="1027" spans="1:10" ht="25.5" hidden="1" x14ac:dyDescent="0.2">
      <c r="A1027" s="47"/>
      <c r="B1027" s="47"/>
      <c r="C1027" s="47"/>
      <c r="D1027" s="47"/>
      <c r="E1027" s="47" t="s">
        <v>374</v>
      </c>
      <c r="F1027" s="48">
        <v>0.15663869999999999</v>
      </c>
      <c r="G1027" s="47" t="s">
        <v>375</v>
      </c>
      <c r="H1027" s="48">
        <v>0.18</v>
      </c>
      <c r="I1027" s="47" t="s">
        <v>376</v>
      </c>
      <c r="J1027" s="48">
        <v>0.34</v>
      </c>
    </row>
    <row r="1028" spans="1:10" ht="0.95" hidden="1" customHeight="1" thickTop="1" x14ac:dyDescent="0.2">
      <c r="A1028" s="47"/>
      <c r="B1028" s="47"/>
      <c r="C1028" s="47"/>
      <c r="D1028" s="47"/>
      <c r="E1028" s="47" t="s">
        <v>377</v>
      </c>
      <c r="F1028" s="48">
        <v>7.0000000000000007E-2</v>
      </c>
      <c r="G1028" s="47"/>
      <c r="H1028" s="258" t="s">
        <v>378</v>
      </c>
      <c r="I1028" s="258"/>
      <c r="J1028" s="48">
        <v>0.41</v>
      </c>
    </row>
    <row r="1029" spans="1:10" ht="18" hidden="1" customHeight="1" x14ac:dyDescent="0.2">
      <c r="A1029" s="49"/>
      <c r="B1029" s="49"/>
      <c r="C1029" s="49"/>
      <c r="D1029" s="49"/>
      <c r="E1029" s="49"/>
      <c r="F1029" s="49"/>
      <c r="G1029" s="49"/>
      <c r="H1029" s="49"/>
      <c r="I1029" s="49"/>
      <c r="J1029" s="49"/>
    </row>
    <row r="1030" spans="1:10" ht="26.1" hidden="1" customHeight="1" x14ac:dyDescent="0.2">
      <c r="A1030" s="34"/>
      <c r="B1030" s="35" t="s">
        <v>9</v>
      </c>
      <c r="C1030" s="34" t="s">
        <v>10</v>
      </c>
      <c r="D1030" s="34" t="s">
        <v>11</v>
      </c>
      <c r="E1030" s="260" t="s">
        <v>367</v>
      </c>
      <c r="F1030" s="260"/>
      <c r="G1030" s="36" t="s">
        <v>12</v>
      </c>
      <c r="H1030" s="35" t="s">
        <v>13</v>
      </c>
      <c r="I1030" s="35" t="s">
        <v>14</v>
      </c>
      <c r="J1030" s="35" t="s">
        <v>16</v>
      </c>
    </row>
    <row r="1031" spans="1:10" ht="24" hidden="1" customHeight="1" x14ac:dyDescent="0.2">
      <c r="A1031" s="37" t="s">
        <v>368</v>
      </c>
      <c r="B1031" s="38" t="s">
        <v>653</v>
      </c>
      <c r="C1031" s="37" t="s">
        <v>155</v>
      </c>
      <c r="D1031" s="37" t="s">
        <v>654</v>
      </c>
      <c r="E1031" s="261" t="s">
        <v>398</v>
      </c>
      <c r="F1031" s="261"/>
      <c r="G1031" s="39" t="s">
        <v>399</v>
      </c>
      <c r="H1031" s="40">
        <v>1</v>
      </c>
      <c r="I1031" s="41">
        <v>0.22</v>
      </c>
      <c r="J1031" s="41">
        <v>0.22</v>
      </c>
    </row>
    <row r="1032" spans="1:10" hidden="1" x14ac:dyDescent="0.2">
      <c r="A1032" s="42" t="s">
        <v>370</v>
      </c>
      <c r="B1032" s="43" t="s">
        <v>655</v>
      </c>
      <c r="C1032" s="42" t="s">
        <v>155</v>
      </c>
      <c r="D1032" s="42" t="s">
        <v>656</v>
      </c>
      <c r="E1032" s="257" t="s">
        <v>454</v>
      </c>
      <c r="F1032" s="257"/>
      <c r="G1032" s="44" t="s">
        <v>399</v>
      </c>
      <c r="H1032" s="45">
        <v>1.328E-2</v>
      </c>
      <c r="I1032" s="46">
        <v>16.71</v>
      </c>
      <c r="J1032" s="46">
        <v>0.22</v>
      </c>
    </row>
    <row r="1033" spans="1:10" ht="25.5" hidden="1" x14ac:dyDescent="0.2">
      <c r="A1033" s="47"/>
      <c r="B1033" s="47"/>
      <c r="C1033" s="47"/>
      <c r="D1033" s="47"/>
      <c r="E1033" s="47" t="s">
        <v>374</v>
      </c>
      <c r="F1033" s="48">
        <v>0.1013545</v>
      </c>
      <c r="G1033" s="47" t="s">
        <v>375</v>
      </c>
      <c r="H1033" s="48">
        <v>0.12</v>
      </c>
      <c r="I1033" s="47" t="s">
        <v>376</v>
      </c>
      <c r="J1033" s="48">
        <v>0.22</v>
      </c>
    </row>
    <row r="1034" spans="1:10" ht="0.95" hidden="1" customHeight="1" thickTop="1" x14ac:dyDescent="0.2">
      <c r="A1034" s="47"/>
      <c r="B1034" s="47"/>
      <c r="C1034" s="47"/>
      <c r="D1034" s="47"/>
      <c r="E1034" s="47" t="s">
        <v>377</v>
      </c>
      <c r="F1034" s="48">
        <v>0.05</v>
      </c>
      <c r="G1034" s="47"/>
      <c r="H1034" s="258" t="s">
        <v>378</v>
      </c>
      <c r="I1034" s="258"/>
      <c r="J1034" s="48">
        <v>0.27</v>
      </c>
    </row>
    <row r="1035" spans="1:10" ht="18" hidden="1" customHeight="1" x14ac:dyDescent="0.2">
      <c r="A1035" s="49"/>
      <c r="B1035" s="49"/>
      <c r="C1035" s="49"/>
      <c r="D1035" s="49"/>
      <c r="E1035" s="49"/>
      <c r="F1035" s="49"/>
      <c r="G1035" s="49"/>
      <c r="H1035" s="49"/>
      <c r="I1035" s="49"/>
      <c r="J1035" s="49"/>
    </row>
    <row r="1036" spans="1:10" ht="26.1" hidden="1" customHeight="1" x14ac:dyDescent="0.2">
      <c r="A1036" s="34"/>
      <c r="B1036" s="35" t="s">
        <v>9</v>
      </c>
      <c r="C1036" s="34" t="s">
        <v>10</v>
      </c>
      <c r="D1036" s="34" t="s">
        <v>11</v>
      </c>
      <c r="E1036" s="260" t="s">
        <v>367</v>
      </c>
      <c r="F1036" s="260"/>
      <c r="G1036" s="36" t="s">
        <v>12</v>
      </c>
      <c r="H1036" s="35" t="s">
        <v>13</v>
      </c>
      <c r="I1036" s="35" t="s">
        <v>14</v>
      </c>
      <c r="J1036" s="35" t="s">
        <v>16</v>
      </c>
    </row>
    <row r="1037" spans="1:10" ht="26.1" hidden="1" customHeight="1" x14ac:dyDescent="0.2">
      <c r="A1037" s="37" t="s">
        <v>368</v>
      </c>
      <c r="B1037" s="38" t="s">
        <v>661</v>
      </c>
      <c r="C1037" s="37" t="s">
        <v>155</v>
      </c>
      <c r="D1037" s="37" t="s">
        <v>662</v>
      </c>
      <c r="E1037" s="261" t="s">
        <v>398</v>
      </c>
      <c r="F1037" s="261"/>
      <c r="G1037" s="39" t="s">
        <v>399</v>
      </c>
      <c r="H1037" s="40">
        <v>1</v>
      </c>
      <c r="I1037" s="41">
        <v>0.41</v>
      </c>
      <c r="J1037" s="41">
        <v>0.41</v>
      </c>
    </row>
    <row r="1038" spans="1:10" hidden="1" x14ac:dyDescent="0.2">
      <c r="A1038" s="42" t="s">
        <v>370</v>
      </c>
      <c r="B1038" s="43" t="s">
        <v>663</v>
      </c>
      <c r="C1038" s="42" t="s">
        <v>155</v>
      </c>
      <c r="D1038" s="42" t="s">
        <v>664</v>
      </c>
      <c r="E1038" s="257" t="s">
        <v>454</v>
      </c>
      <c r="F1038" s="257"/>
      <c r="G1038" s="44" t="s">
        <v>399</v>
      </c>
      <c r="H1038" s="45">
        <v>9.5700000000000004E-3</v>
      </c>
      <c r="I1038" s="46">
        <v>42.95</v>
      </c>
      <c r="J1038" s="46">
        <v>0.41</v>
      </c>
    </row>
    <row r="1039" spans="1:10" ht="25.5" hidden="1" x14ac:dyDescent="0.2">
      <c r="A1039" s="47"/>
      <c r="B1039" s="47"/>
      <c r="C1039" s="47"/>
      <c r="D1039" s="47"/>
      <c r="E1039" s="47" t="s">
        <v>374</v>
      </c>
      <c r="F1039" s="48">
        <v>0.1888879</v>
      </c>
      <c r="G1039" s="47" t="s">
        <v>375</v>
      </c>
      <c r="H1039" s="48">
        <v>0.22</v>
      </c>
      <c r="I1039" s="47" t="s">
        <v>376</v>
      </c>
      <c r="J1039" s="48">
        <v>0.41</v>
      </c>
    </row>
    <row r="1040" spans="1:10" ht="0.95" hidden="1" customHeight="1" thickTop="1" x14ac:dyDescent="0.2">
      <c r="A1040" s="47"/>
      <c r="B1040" s="47"/>
      <c r="C1040" s="47"/>
      <c r="D1040" s="47"/>
      <c r="E1040" s="47" t="s">
        <v>377</v>
      </c>
      <c r="F1040" s="48">
        <v>0.09</v>
      </c>
      <c r="G1040" s="47"/>
      <c r="H1040" s="258" t="s">
        <v>378</v>
      </c>
      <c r="I1040" s="258"/>
      <c r="J1040" s="48">
        <v>0.5</v>
      </c>
    </row>
    <row r="1041" spans="1:10" ht="18" hidden="1" customHeight="1" x14ac:dyDescent="0.2">
      <c r="A1041" s="49"/>
      <c r="B1041" s="49"/>
      <c r="C1041" s="49"/>
      <c r="D1041" s="49"/>
      <c r="E1041" s="49"/>
      <c r="F1041" s="49"/>
      <c r="G1041" s="49"/>
      <c r="H1041" s="49"/>
      <c r="I1041" s="49"/>
      <c r="J1041" s="49"/>
    </row>
    <row r="1042" spans="1:10" ht="26.1" hidden="1" customHeight="1" x14ac:dyDescent="0.2">
      <c r="A1042" s="34"/>
      <c r="B1042" s="35" t="s">
        <v>9</v>
      </c>
      <c r="C1042" s="34" t="s">
        <v>10</v>
      </c>
      <c r="D1042" s="34" t="s">
        <v>11</v>
      </c>
      <c r="E1042" s="260" t="s">
        <v>367</v>
      </c>
      <c r="F1042" s="260"/>
      <c r="G1042" s="36" t="s">
        <v>12</v>
      </c>
      <c r="H1042" s="35" t="s">
        <v>13</v>
      </c>
      <c r="I1042" s="35" t="s">
        <v>14</v>
      </c>
      <c r="J1042" s="35" t="s">
        <v>16</v>
      </c>
    </row>
    <row r="1043" spans="1:10" ht="24" hidden="1" customHeight="1" x14ac:dyDescent="0.2">
      <c r="A1043" s="37" t="s">
        <v>368</v>
      </c>
      <c r="B1043" s="38" t="s">
        <v>669</v>
      </c>
      <c r="C1043" s="37" t="s">
        <v>155</v>
      </c>
      <c r="D1043" s="37" t="s">
        <v>670</v>
      </c>
      <c r="E1043" s="261" t="s">
        <v>398</v>
      </c>
      <c r="F1043" s="261"/>
      <c r="G1043" s="39" t="s">
        <v>399</v>
      </c>
      <c r="H1043" s="40">
        <v>1</v>
      </c>
      <c r="I1043" s="41">
        <v>1.0900000000000001</v>
      </c>
      <c r="J1043" s="41">
        <v>1.0900000000000001</v>
      </c>
    </row>
    <row r="1044" spans="1:10" hidden="1" x14ac:dyDescent="0.2">
      <c r="A1044" s="42" t="s">
        <v>370</v>
      </c>
      <c r="B1044" s="43" t="s">
        <v>671</v>
      </c>
      <c r="C1044" s="42" t="s">
        <v>155</v>
      </c>
      <c r="D1044" s="42" t="s">
        <v>672</v>
      </c>
      <c r="E1044" s="257" t="s">
        <v>454</v>
      </c>
      <c r="F1044" s="257"/>
      <c r="G1044" s="44" t="s">
        <v>399</v>
      </c>
      <c r="H1044" s="45">
        <v>4.2970000000000001E-2</v>
      </c>
      <c r="I1044" s="46">
        <v>25.54</v>
      </c>
      <c r="J1044" s="46">
        <v>1.0900000000000001</v>
      </c>
    </row>
    <row r="1045" spans="1:10" ht="25.5" hidden="1" x14ac:dyDescent="0.2">
      <c r="A1045" s="47"/>
      <c r="B1045" s="47"/>
      <c r="C1045" s="47"/>
      <c r="D1045" s="47"/>
      <c r="E1045" s="47" t="s">
        <v>374</v>
      </c>
      <c r="F1045" s="48">
        <v>0.50216530000000004</v>
      </c>
      <c r="G1045" s="47" t="s">
        <v>375</v>
      </c>
      <c r="H1045" s="48">
        <v>0.59</v>
      </c>
      <c r="I1045" s="47" t="s">
        <v>376</v>
      </c>
      <c r="J1045" s="48">
        <v>1.0900000000000001</v>
      </c>
    </row>
    <row r="1046" spans="1:10" ht="0.95" hidden="1" customHeight="1" thickTop="1" x14ac:dyDescent="0.2">
      <c r="A1046" s="47"/>
      <c r="B1046" s="47"/>
      <c r="C1046" s="47"/>
      <c r="D1046" s="47"/>
      <c r="E1046" s="47" t="s">
        <v>377</v>
      </c>
      <c r="F1046" s="48">
        <v>0.25</v>
      </c>
      <c r="G1046" s="47"/>
      <c r="H1046" s="258" t="s">
        <v>378</v>
      </c>
      <c r="I1046" s="258"/>
      <c r="J1046" s="48">
        <v>1.34</v>
      </c>
    </row>
    <row r="1047" spans="1:10" ht="18" hidden="1" customHeight="1" x14ac:dyDescent="0.2">
      <c r="A1047" s="49"/>
      <c r="B1047" s="49"/>
      <c r="C1047" s="49"/>
      <c r="D1047" s="49"/>
      <c r="E1047" s="49"/>
      <c r="F1047" s="49"/>
      <c r="G1047" s="49"/>
      <c r="H1047" s="49"/>
      <c r="I1047" s="49"/>
      <c r="J1047" s="49"/>
    </row>
    <row r="1048" spans="1:10" ht="26.1" hidden="1" customHeight="1" x14ac:dyDescent="0.2">
      <c r="A1048" s="34"/>
      <c r="B1048" s="35" t="s">
        <v>9</v>
      </c>
      <c r="C1048" s="34" t="s">
        <v>10</v>
      </c>
      <c r="D1048" s="34" t="s">
        <v>11</v>
      </c>
      <c r="E1048" s="260" t="s">
        <v>367</v>
      </c>
      <c r="F1048" s="260"/>
      <c r="G1048" s="36" t="s">
        <v>12</v>
      </c>
      <c r="H1048" s="35" t="s">
        <v>13</v>
      </c>
      <c r="I1048" s="35" t="s">
        <v>14</v>
      </c>
      <c r="J1048" s="35" t="s">
        <v>16</v>
      </c>
    </row>
    <row r="1049" spans="1:10" ht="24" hidden="1" customHeight="1" x14ac:dyDescent="0.2">
      <c r="A1049" s="37" t="s">
        <v>368</v>
      </c>
      <c r="B1049" s="38" t="s">
        <v>673</v>
      </c>
      <c r="C1049" s="37" t="s">
        <v>155</v>
      </c>
      <c r="D1049" s="37" t="s">
        <v>674</v>
      </c>
      <c r="E1049" s="261" t="s">
        <v>398</v>
      </c>
      <c r="F1049" s="261"/>
      <c r="G1049" s="39" t="s">
        <v>399</v>
      </c>
      <c r="H1049" s="40">
        <v>1</v>
      </c>
      <c r="I1049" s="41">
        <v>0.41</v>
      </c>
      <c r="J1049" s="41">
        <v>0.41</v>
      </c>
    </row>
    <row r="1050" spans="1:10" hidden="1" x14ac:dyDescent="0.2">
      <c r="A1050" s="42" t="s">
        <v>370</v>
      </c>
      <c r="B1050" s="43" t="s">
        <v>675</v>
      </c>
      <c r="C1050" s="42" t="s">
        <v>155</v>
      </c>
      <c r="D1050" s="42" t="s">
        <v>676</v>
      </c>
      <c r="E1050" s="257" t="s">
        <v>454</v>
      </c>
      <c r="F1050" s="257"/>
      <c r="G1050" s="44" t="s">
        <v>399</v>
      </c>
      <c r="H1050" s="45">
        <v>2.07E-2</v>
      </c>
      <c r="I1050" s="46">
        <v>20.05</v>
      </c>
      <c r="J1050" s="46">
        <v>0.41</v>
      </c>
    </row>
    <row r="1051" spans="1:10" ht="25.5" hidden="1" x14ac:dyDescent="0.2">
      <c r="A1051" s="47"/>
      <c r="B1051" s="47"/>
      <c r="C1051" s="47"/>
      <c r="D1051" s="47"/>
      <c r="E1051" s="47" t="s">
        <v>374</v>
      </c>
      <c r="F1051" s="48">
        <v>0.1888879</v>
      </c>
      <c r="G1051" s="47" t="s">
        <v>375</v>
      </c>
      <c r="H1051" s="48">
        <v>0.22</v>
      </c>
      <c r="I1051" s="47" t="s">
        <v>376</v>
      </c>
      <c r="J1051" s="48">
        <v>0.41</v>
      </c>
    </row>
    <row r="1052" spans="1:10" ht="0.95" hidden="1" customHeight="1" thickTop="1" x14ac:dyDescent="0.2">
      <c r="A1052" s="47"/>
      <c r="B1052" s="47"/>
      <c r="C1052" s="47"/>
      <c r="D1052" s="47"/>
      <c r="E1052" s="47" t="s">
        <v>377</v>
      </c>
      <c r="F1052" s="48">
        <v>0.09</v>
      </c>
      <c r="G1052" s="47"/>
      <c r="H1052" s="258" t="s">
        <v>378</v>
      </c>
      <c r="I1052" s="258"/>
      <c r="J1052" s="48">
        <v>0.5</v>
      </c>
    </row>
    <row r="1053" spans="1:10" ht="18" hidden="1" customHeight="1" x14ac:dyDescent="0.2">
      <c r="A1053" s="49"/>
      <c r="B1053" s="49"/>
      <c r="C1053" s="49"/>
      <c r="D1053" s="49"/>
      <c r="E1053" s="49"/>
      <c r="F1053" s="49"/>
      <c r="G1053" s="49"/>
      <c r="H1053" s="49"/>
      <c r="I1053" s="49"/>
      <c r="J1053" s="49"/>
    </row>
    <row r="1054" spans="1:10" ht="26.1" hidden="1" customHeight="1" x14ac:dyDescent="0.2">
      <c r="A1054" s="34"/>
      <c r="B1054" s="35" t="s">
        <v>9</v>
      </c>
      <c r="C1054" s="34" t="s">
        <v>10</v>
      </c>
      <c r="D1054" s="34" t="s">
        <v>11</v>
      </c>
      <c r="E1054" s="260" t="s">
        <v>367</v>
      </c>
      <c r="F1054" s="260"/>
      <c r="G1054" s="36" t="s">
        <v>12</v>
      </c>
      <c r="H1054" s="35" t="s">
        <v>13</v>
      </c>
      <c r="I1054" s="35" t="s">
        <v>14</v>
      </c>
      <c r="J1054" s="35" t="s">
        <v>16</v>
      </c>
    </row>
    <row r="1055" spans="1:10" ht="24" hidden="1" customHeight="1" x14ac:dyDescent="0.2">
      <c r="A1055" s="37" t="s">
        <v>368</v>
      </c>
      <c r="B1055" s="38" t="s">
        <v>677</v>
      </c>
      <c r="C1055" s="37" t="s">
        <v>155</v>
      </c>
      <c r="D1055" s="37" t="s">
        <v>678</v>
      </c>
      <c r="E1055" s="261" t="s">
        <v>398</v>
      </c>
      <c r="F1055" s="261"/>
      <c r="G1055" s="39" t="s">
        <v>399</v>
      </c>
      <c r="H1055" s="40">
        <v>1</v>
      </c>
      <c r="I1055" s="41">
        <v>0.69</v>
      </c>
      <c r="J1055" s="41">
        <v>0.69</v>
      </c>
    </row>
    <row r="1056" spans="1:10" hidden="1" x14ac:dyDescent="0.2">
      <c r="A1056" s="42" t="s">
        <v>370</v>
      </c>
      <c r="B1056" s="43" t="s">
        <v>679</v>
      </c>
      <c r="C1056" s="42" t="s">
        <v>155</v>
      </c>
      <c r="D1056" s="42" t="s">
        <v>680</v>
      </c>
      <c r="E1056" s="257" t="s">
        <v>454</v>
      </c>
      <c r="F1056" s="257"/>
      <c r="G1056" s="44" t="s">
        <v>399</v>
      </c>
      <c r="H1056" s="45">
        <v>3.184E-2</v>
      </c>
      <c r="I1056" s="46">
        <v>21.72</v>
      </c>
      <c r="J1056" s="46">
        <v>0.69</v>
      </c>
    </row>
    <row r="1057" spans="1:10" ht="25.5" hidden="1" x14ac:dyDescent="0.2">
      <c r="A1057" s="47"/>
      <c r="B1057" s="47"/>
      <c r="C1057" s="47"/>
      <c r="D1057" s="47"/>
      <c r="E1057" s="47" t="s">
        <v>374</v>
      </c>
      <c r="F1057" s="48">
        <v>0.31788450000000001</v>
      </c>
      <c r="G1057" s="47" t="s">
        <v>375</v>
      </c>
      <c r="H1057" s="48">
        <v>0.37</v>
      </c>
      <c r="I1057" s="47" t="s">
        <v>376</v>
      </c>
      <c r="J1057" s="48">
        <v>0.69</v>
      </c>
    </row>
    <row r="1058" spans="1:10" ht="0.95" hidden="1" customHeight="1" thickTop="1" x14ac:dyDescent="0.2">
      <c r="A1058" s="47"/>
      <c r="B1058" s="47"/>
      <c r="C1058" s="47"/>
      <c r="D1058" s="47"/>
      <c r="E1058" s="47" t="s">
        <v>377</v>
      </c>
      <c r="F1058" s="48">
        <v>0.16</v>
      </c>
      <c r="G1058" s="47"/>
      <c r="H1058" s="258" t="s">
        <v>378</v>
      </c>
      <c r="I1058" s="258"/>
      <c r="J1058" s="48">
        <v>0.85</v>
      </c>
    </row>
    <row r="1059" spans="1:10" ht="18" hidden="1" customHeight="1" x14ac:dyDescent="0.2">
      <c r="A1059" s="49"/>
      <c r="B1059" s="49"/>
      <c r="C1059" s="49"/>
      <c r="D1059" s="49"/>
      <c r="E1059" s="49"/>
      <c r="F1059" s="49"/>
      <c r="G1059" s="49"/>
      <c r="H1059" s="49"/>
      <c r="I1059" s="49"/>
      <c r="J1059" s="49"/>
    </row>
    <row r="1060" spans="1:10" ht="26.1" hidden="1" customHeight="1" x14ac:dyDescent="0.2">
      <c r="A1060" s="34"/>
      <c r="B1060" s="35" t="s">
        <v>9</v>
      </c>
      <c r="C1060" s="34" t="s">
        <v>10</v>
      </c>
      <c r="D1060" s="34" t="s">
        <v>11</v>
      </c>
      <c r="E1060" s="260" t="s">
        <v>367</v>
      </c>
      <c r="F1060" s="260"/>
      <c r="G1060" s="36" t="s">
        <v>12</v>
      </c>
      <c r="H1060" s="35" t="s">
        <v>13</v>
      </c>
      <c r="I1060" s="35" t="s">
        <v>14</v>
      </c>
      <c r="J1060" s="35" t="s">
        <v>16</v>
      </c>
    </row>
    <row r="1061" spans="1:10" ht="24" hidden="1" customHeight="1" x14ac:dyDescent="0.2">
      <c r="A1061" s="37" t="s">
        <v>368</v>
      </c>
      <c r="B1061" s="38" t="s">
        <v>681</v>
      </c>
      <c r="C1061" s="37" t="s">
        <v>155</v>
      </c>
      <c r="D1061" s="37" t="s">
        <v>682</v>
      </c>
      <c r="E1061" s="261" t="s">
        <v>398</v>
      </c>
      <c r="F1061" s="261"/>
      <c r="G1061" s="39" t="s">
        <v>399</v>
      </c>
      <c r="H1061" s="40">
        <v>1</v>
      </c>
      <c r="I1061" s="41">
        <v>0.32</v>
      </c>
      <c r="J1061" s="41">
        <v>0.32</v>
      </c>
    </row>
    <row r="1062" spans="1:10" hidden="1" x14ac:dyDescent="0.2">
      <c r="A1062" s="42" t="s">
        <v>370</v>
      </c>
      <c r="B1062" s="43" t="s">
        <v>683</v>
      </c>
      <c r="C1062" s="42" t="s">
        <v>155</v>
      </c>
      <c r="D1062" s="42" t="s">
        <v>684</v>
      </c>
      <c r="E1062" s="257" t="s">
        <v>454</v>
      </c>
      <c r="F1062" s="257"/>
      <c r="G1062" s="44" t="s">
        <v>399</v>
      </c>
      <c r="H1062" s="45">
        <v>1.328E-2</v>
      </c>
      <c r="I1062" s="46">
        <v>24.57</v>
      </c>
      <c r="J1062" s="46">
        <v>0.32</v>
      </c>
    </row>
    <row r="1063" spans="1:10" ht="25.5" hidden="1" x14ac:dyDescent="0.2">
      <c r="A1063" s="47"/>
      <c r="B1063" s="47"/>
      <c r="C1063" s="47"/>
      <c r="D1063" s="47"/>
      <c r="E1063" s="47" t="s">
        <v>374</v>
      </c>
      <c r="F1063" s="48">
        <v>0.14742469999999999</v>
      </c>
      <c r="G1063" s="47" t="s">
        <v>375</v>
      </c>
      <c r="H1063" s="48">
        <v>0.17</v>
      </c>
      <c r="I1063" s="47" t="s">
        <v>376</v>
      </c>
      <c r="J1063" s="48">
        <v>0.32</v>
      </c>
    </row>
    <row r="1064" spans="1:10" ht="0.95" hidden="1" customHeight="1" thickTop="1" x14ac:dyDescent="0.2">
      <c r="A1064" s="47"/>
      <c r="B1064" s="47"/>
      <c r="C1064" s="47"/>
      <c r="D1064" s="47"/>
      <c r="E1064" s="47" t="s">
        <v>377</v>
      </c>
      <c r="F1064" s="48">
        <v>7.0000000000000007E-2</v>
      </c>
      <c r="G1064" s="47"/>
      <c r="H1064" s="258" t="s">
        <v>378</v>
      </c>
      <c r="I1064" s="258"/>
      <c r="J1064" s="48">
        <v>0.39</v>
      </c>
    </row>
    <row r="1065" spans="1:10" ht="18" hidden="1" customHeight="1" x14ac:dyDescent="0.2">
      <c r="A1065" s="49"/>
      <c r="B1065" s="49"/>
      <c r="C1065" s="49"/>
      <c r="D1065" s="49"/>
      <c r="E1065" s="49"/>
      <c r="F1065" s="49"/>
      <c r="G1065" s="49"/>
      <c r="H1065" s="49"/>
      <c r="I1065" s="49"/>
      <c r="J1065" s="49"/>
    </row>
    <row r="1066" spans="1:10" ht="26.1" hidden="1" customHeight="1" x14ac:dyDescent="0.2">
      <c r="A1066" s="34"/>
      <c r="B1066" s="35" t="s">
        <v>9</v>
      </c>
      <c r="C1066" s="34" t="s">
        <v>10</v>
      </c>
      <c r="D1066" s="34" t="s">
        <v>11</v>
      </c>
      <c r="E1066" s="260" t="s">
        <v>367</v>
      </c>
      <c r="F1066" s="260"/>
      <c r="G1066" s="36" t="s">
        <v>12</v>
      </c>
      <c r="H1066" s="35" t="s">
        <v>13</v>
      </c>
      <c r="I1066" s="35" t="s">
        <v>14</v>
      </c>
      <c r="J1066" s="35" t="s">
        <v>16</v>
      </c>
    </row>
    <row r="1067" spans="1:10" ht="24" hidden="1" customHeight="1" x14ac:dyDescent="0.2">
      <c r="A1067" s="37" t="s">
        <v>368</v>
      </c>
      <c r="B1067" s="38" t="s">
        <v>685</v>
      </c>
      <c r="C1067" s="37" t="s">
        <v>155</v>
      </c>
      <c r="D1067" s="37" t="s">
        <v>686</v>
      </c>
      <c r="E1067" s="261" t="s">
        <v>398</v>
      </c>
      <c r="F1067" s="261"/>
      <c r="G1067" s="39" t="s">
        <v>399</v>
      </c>
      <c r="H1067" s="40">
        <v>1</v>
      </c>
      <c r="I1067" s="41">
        <v>0.35</v>
      </c>
      <c r="J1067" s="41">
        <v>0.35</v>
      </c>
    </row>
    <row r="1068" spans="1:10" hidden="1" x14ac:dyDescent="0.2">
      <c r="A1068" s="42" t="s">
        <v>370</v>
      </c>
      <c r="B1068" s="43" t="s">
        <v>687</v>
      </c>
      <c r="C1068" s="42" t="s">
        <v>155</v>
      </c>
      <c r="D1068" s="42" t="s">
        <v>688</v>
      </c>
      <c r="E1068" s="257" t="s">
        <v>454</v>
      </c>
      <c r="F1068" s="257"/>
      <c r="G1068" s="44" t="s">
        <v>399</v>
      </c>
      <c r="H1068" s="45">
        <v>2.4420000000000001E-2</v>
      </c>
      <c r="I1068" s="46">
        <v>14.71</v>
      </c>
      <c r="J1068" s="46">
        <v>0.35</v>
      </c>
    </row>
    <row r="1069" spans="1:10" ht="25.5" hidden="1" x14ac:dyDescent="0.2">
      <c r="A1069" s="47"/>
      <c r="B1069" s="47"/>
      <c r="C1069" s="47"/>
      <c r="D1069" s="47"/>
      <c r="E1069" s="47" t="s">
        <v>374</v>
      </c>
      <c r="F1069" s="48">
        <v>0.16124569999999999</v>
      </c>
      <c r="G1069" s="47" t="s">
        <v>375</v>
      </c>
      <c r="H1069" s="48">
        <v>0.19</v>
      </c>
      <c r="I1069" s="47" t="s">
        <v>376</v>
      </c>
      <c r="J1069" s="48">
        <v>0.35</v>
      </c>
    </row>
    <row r="1070" spans="1:10" ht="0.95" hidden="1" customHeight="1" thickTop="1" x14ac:dyDescent="0.2">
      <c r="A1070" s="47"/>
      <c r="B1070" s="47"/>
      <c r="C1070" s="47"/>
      <c r="D1070" s="47"/>
      <c r="E1070" s="47" t="s">
        <v>377</v>
      </c>
      <c r="F1070" s="48">
        <v>0.08</v>
      </c>
      <c r="G1070" s="47"/>
      <c r="H1070" s="258" t="s">
        <v>378</v>
      </c>
      <c r="I1070" s="258"/>
      <c r="J1070" s="48">
        <v>0.43</v>
      </c>
    </row>
    <row r="1071" spans="1:10" ht="18" hidden="1" customHeight="1" x14ac:dyDescent="0.2">
      <c r="A1071" s="49"/>
      <c r="B1071" s="49"/>
      <c r="C1071" s="49"/>
      <c r="D1071" s="49"/>
      <c r="E1071" s="49"/>
      <c r="F1071" s="49"/>
      <c r="G1071" s="49"/>
      <c r="H1071" s="49"/>
      <c r="I1071" s="49"/>
      <c r="J1071" s="49"/>
    </row>
    <row r="1072" spans="1:10" ht="24" hidden="1" customHeight="1" x14ac:dyDescent="0.2">
      <c r="A1072" s="34"/>
      <c r="B1072" s="35" t="s">
        <v>9</v>
      </c>
      <c r="C1072" s="34" t="s">
        <v>10</v>
      </c>
      <c r="D1072" s="34" t="s">
        <v>11</v>
      </c>
      <c r="E1072" s="260" t="s">
        <v>367</v>
      </c>
      <c r="F1072" s="260"/>
      <c r="G1072" s="36" t="s">
        <v>12</v>
      </c>
      <c r="H1072" s="35" t="s">
        <v>13</v>
      </c>
      <c r="I1072" s="35" t="s">
        <v>14</v>
      </c>
      <c r="J1072" s="35" t="s">
        <v>16</v>
      </c>
    </row>
    <row r="1073" spans="1:10" ht="26.1" hidden="1" customHeight="1" x14ac:dyDescent="0.2">
      <c r="A1073" s="37" t="s">
        <v>368</v>
      </c>
      <c r="B1073" s="38" t="s">
        <v>443</v>
      </c>
      <c r="C1073" s="37" t="s">
        <v>155</v>
      </c>
      <c r="D1073" s="37" t="s">
        <v>444</v>
      </c>
      <c r="E1073" s="261" t="s">
        <v>398</v>
      </c>
      <c r="F1073" s="261"/>
      <c r="G1073" s="39" t="s">
        <v>399</v>
      </c>
      <c r="H1073" s="40">
        <v>1</v>
      </c>
      <c r="I1073" s="41">
        <v>35.14</v>
      </c>
      <c r="J1073" s="41">
        <v>35.14</v>
      </c>
    </row>
    <row r="1074" spans="1:10" ht="24" hidden="1" customHeight="1" x14ac:dyDescent="0.2">
      <c r="A1074" s="50" t="s">
        <v>395</v>
      </c>
      <c r="B1074" s="51" t="s">
        <v>669</v>
      </c>
      <c r="C1074" s="50" t="s">
        <v>155</v>
      </c>
      <c r="D1074" s="50" t="s">
        <v>670</v>
      </c>
      <c r="E1074" s="259" t="s">
        <v>398</v>
      </c>
      <c r="F1074" s="259"/>
      <c r="G1074" s="52" t="s">
        <v>399</v>
      </c>
      <c r="H1074" s="53">
        <v>1</v>
      </c>
      <c r="I1074" s="54">
        <v>1.0900000000000001</v>
      </c>
      <c r="J1074" s="54">
        <v>1.0900000000000001</v>
      </c>
    </row>
    <row r="1075" spans="1:10" ht="26.1" hidden="1" customHeight="1" x14ac:dyDescent="0.2">
      <c r="A1075" s="42" t="s">
        <v>370</v>
      </c>
      <c r="B1075" s="43" t="s">
        <v>671</v>
      </c>
      <c r="C1075" s="42" t="s">
        <v>155</v>
      </c>
      <c r="D1075" s="42" t="s">
        <v>672</v>
      </c>
      <c r="E1075" s="257" t="s">
        <v>454</v>
      </c>
      <c r="F1075" s="257"/>
      <c r="G1075" s="44" t="s">
        <v>399</v>
      </c>
      <c r="H1075" s="45">
        <v>1</v>
      </c>
      <c r="I1075" s="46">
        <v>25.54</v>
      </c>
      <c r="J1075" s="46">
        <v>25.54</v>
      </c>
    </row>
    <row r="1076" spans="1:10" ht="26.1" hidden="1" customHeight="1" x14ac:dyDescent="0.2">
      <c r="A1076" s="42" t="s">
        <v>370</v>
      </c>
      <c r="B1076" s="43" t="s">
        <v>625</v>
      </c>
      <c r="C1076" s="42" t="s">
        <v>155</v>
      </c>
      <c r="D1076" s="42" t="s">
        <v>626</v>
      </c>
      <c r="E1076" s="257" t="s">
        <v>373</v>
      </c>
      <c r="F1076" s="257"/>
      <c r="G1076" s="44" t="s">
        <v>399</v>
      </c>
      <c r="H1076" s="45">
        <v>1</v>
      </c>
      <c r="I1076" s="46">
        <v>4.3899999999999997</v>
      </c>
      <c r="J1076" s="46">
        <v>4.3899999999999997</v>
      </c>
    </row>
    <row r="1077" spans="1:10" ht="26.1" hidden="1" customHeight="1" x14ac:dyDescent="0.2">
      <c r="A1077" s="42" t="s">
        <v>370</v>
      </c>
      <c r="B1077" s="43" t="s">
        <v>627</v>
      </c>
      <c r="C1077" s="42" t="s">
        <v>155</v>
      </c>
      <c r="D1077" s="42" t="s">
        <v>628</v>
      </c>
      <c r="E1077" s="257" t="s">
        <v>373</v>
      </c>
      <c r="F1077" s="257"/>
      <c r="G1077" s="44" t="s">
        <v>399</v>
      </c>
      <c r="H1077" s="45">
        <v>1</v>
      </c>
      <c r="I1077" s="46">
        <v>0.69</v>
      </c>
      <c r="J1077" s="46">
        <v>0.69</v>
      </c>
    </row>
    <row r="1078" spans="1:10" ht="26.1" hidden="1" customHeight="1" x14ac:dyDescent="0.2">
      <c r="A1078" s="42" t="s">
        <v>370</v>
      </c>
      <c r="B1078" s="43" t="s">
        <v>629</v>
      </c>
      <c r="C1078" s="42" t="s">
        <v>155</v>
      </c>
      <c r="D1078" s="42" t="s">
        <v>630</v>
      </c>
      <c r="E1078" s="257" t="s">
        <v>373</v>
      </c>
      <c r="F1078" s="257"/>
      <c r="G1078" s="44" t="s">
        <v>399</v>
      </c>
      <c r="H1078" s="45">
        <v>1</v>
      </c>
      <c r="I1078" s="46">
        <v>1.34</v>
      </c>
      <c r="J1078" s="46">
        <v>1.34</v>
      </c>
    </row>
    <row r="1079" spans="1:10" ht="26.1" hidden="1" customHeight="1" x14ac:dyDescent="0.2">
      <c r="A1079" s="42" t="s">
        <v>370</v>
      </c>
      <c r="B1079" s="43" t="s">
        <v>631</v>
      </c>
      <c r="C1079" s="42" t="s">
        <v>155</v>
      </c>
      <c r="D1079" s="42" t="s">
        <v>632</v>
      </c>
      <c r="E1079" s="257" t="s">
        <v>373</v>
      </c>
      <c r="F1079" s="257"/>
      <c r="G1079" s="44" t="s">
        <v>399</v>
      </c>
      <c r="H1079" s="45">
        <v>1</v>
      </c>
      <c r="I1079" s="46">
        <v>0.04</v>
      </c>
      <c r="J1079" s="46">
        <v>0.04</v>
      </c>
    </row>
    <row r="1080" spans="1:10" ht="26.1" hidden="1" customHeight="1" x14ac:dyDescent="0.2">
      <c r="A1080" s="42" t="s">
        <v>370</v>
      </c>
      <c r="B1080" s="43" t="s">
        <v>641</v>
      </c>
      <c r="C1080" s="42" t="s">
        <v>155</v>
      </c>
      <c r="D1080" s="42" t="s">
        <v>642</v>
      </c>
      <c r="E1080" s="257" t="s">
        <v>373</v>
      </c>
      <c r="F1080" s="257"/>
      <c r="G1080" s="44" t="s">
        <v>399</v>
      </c>
      <c r="H1080" s="45">
        <v>1</v>
      </c>
      <c r="I1080" s="46">
        <v>0.85</v>
      </c>
      <c r="J1080" s="46">
        <v>0.85</v>
      </c>
    </row>
    <row r="1081" spans="1:10" ht="25.5" hidden="1" x14ac:dyDescent="0.2">
      <c r="A1081" s="42" t="s">
        <v>370</v>
      </c>
      <c r="B1081" s="43" t="s">
        <v>643</v>
      </c>
      <c r="C1081" s="42" t="s">
        <v>155</v>
      </c>
      <c r="D1081" s="42" t="s">
        <v>644</v>
      </c>
      <c r="E1081" s="257" t="s">
        <v>373</v>
      </c>
      <c r="F1081" s="257"/>
      <c r="G1081" s="44" t="s">
        <v>399</v>
      </c>
      <c r="H1081" s="45">
        <v>1</v>
      </c>
      <c r="I1081" s="46">
        <v>1.2</v>
      </c>
      <c r="J1081" s="46">
        <v>1.2</v>
      </c>
    </row>
    <row r="1082" spans="1:10" ht="25.5" hidden="1" x14ac:dyDescent="0.2">
      <c r="A1082" s="47"/>
      <c r="B1082" s="47"/>
      <c r="C1082" s="47"/>
      <c r="D1082" s="47"/>
      <c r="E1082" s="47" t="s">
        <v>374</v>
      </c>
      <c r="F1082" s="48">
        <v>12.268497200000001</v>
      </c>
      <c r="G1082" s="47" t="s">
        <v>375</v>
      </c>
      <c r="H1082" s="48">
        <v>14.36</v>
      </c>
      <c r="I1082" s="47" t="s">
        <v>376</v>
      </c>
      <c r="J1082" s="48">
        <v>26.63</v>
      </c>
    </row>
    <row r="1083" spans="1:10" ht="0.95" hidden="1" customHeight="1" thickTop="1" x14ac:dyDescent="0.2">
      <c r="A1083" s="47"/>
      <c r="B1083" s="47"/>
      <c r="C1083" s="47"/>
      <c r="D1083" s="47"/>
      <c r="E1083" s="47" t="s">
        <v>377</v>
      </c>
      <c r="F1083" s="48">
        <v>8.17</v>
      </c>
      <c r="G1083" s="47"/>
      <c r="H1083" s="258" t="s">
        <v>378</v>
      </c>
      <c r="I1083" s="258"/>
      <c r="J1083" s="48">
        <v>43.31</v>
      </c>
    </row>
    <row r="1084" spans="1:10" ht="18" hidden="1" customHeight="1" x14ac:dyDescent="0.2">
      <c r="A1084" s="49"/>
      <c r="B1084" s="49"/>
      <c r="C1084" s="49"/>
      <c r="D1084" s="49"/>
      <c r="E1084" s="49"/>
      <c r="F1084" s="49"/>
      <c r="G1084" s="49"/>
      <c r="H1084" s="49"/>
      <c r="I1084" s="49"/>
      <c r="J1084" s="49"/>
    </row>
    <row r="1085" spans="1:10" ht="26.1" hidden="1" customHeight="1" x14ac:dyDescent="0.2">
      <c r="A1085" s="34"/>
      <c r="B1085" s="35" t="s">
        <v>9</v>
      </c>
      <c r="C1085" s="34" t="s">
        <v>10</v>
      </c>
      <c r="D1085" s="34" t="s">
        <v>11</v>
      </c>
      <c r="E1085" s="260" t="s">
        <v>367</v>
      </c>
      <c r="F1085" s="260"/>
      <c r="G1085" s="36" t="s">
        <v>12</v>
      </c>
      <c r="H1085" s="35" t="s">
        <v>13</v>
      </c>
      <c r="I1085" s="35" t="s">
        <v>14</v>
      </c>
      <c r="J1085" s="35" t="s">
        <v>16</v>
      </c>
    </row>
    <row r="1086" spans="1:10" ht="26.1" hidden="1" customHeight="1" x14ac:dyDescent="0.2">
      <c r="A1086" s="37" t="s">
        <v>368</v>
      </c>
      <c r="B1086" s="38" t="s">
        <v>493</v>
      </c>
      <c r="C1086" s="37" t="s">
        <v>155</v>
      </c>
      <c r="D1086" s="37" t="s">
        <v>494</v>
      </c>
      <c r="E1086" s="261" t="s">
        <v>398</v>
      </c>
      <c r="F1086" s="261"/>
      <c r="G1086" s="39" t="s">
        <v>399</v>
      </c>
      <c r="H1086" s="40">
        <v>1</v>
      </c>
      <c r="I1086" s="41">
        <v>28.29</v>
      </c>
      <c r="J1086" s="41">
        <v>28.29</v>
      </c>
    </row>
    <row r="1087" spans="1:10" ht="24" hidden="1" customHeight="1" x14ac:dyDescent="0.2">
      <c r="A1087" s="50" t="s">
        <v>395</v>
      </c>
      <c r="B1087" s="51" t="s">
        <v>673</v>
      </c>
      <c r="C1087" s="50" t="s">
        <v>155</v>
      </c>
      <c r="D1087" s="50" t="s">
        <v>674</v>
      </c>
      <c r="E1087" s="259" t="s">
        <v>398</v>
      </c>
      <c r="F1087" s="259"/>
      <c r="G1087" s="52" t="s">
        <v>399</v>
      </c>
      <c r="H1087" s="53">
        <v>1</v>
      </c>
      <c r="I1087" s="54">
        <v>0.41</v>
      </c>
      <c r="J1087" s="54">
        <v>0.41</v>
      </c>
    </row>
    <row r="1088" spans="1:10" ht="26.1" hidden="1" customHeight="1" x14ac:dyDescent="0.2">
      <c r="A1088" s="42" t="s">
        <v>370</v>
      </c>
      <c r="B1088" s="43" t="s">
        <v>675</v>
      </c>
      <c r="C1088" s="42" t="s">
        <v>155</v>
      </c>
      <c r="D1088" s="42" t="s">
        <v>676</v>
      </c>
      <c r="E1088" s="257" t="s">
        <v>454</v>
      </c>
      <c r="F1088" s="257"/>
      <c r="G1088" s="44" t="s">
        <v>399</v>
      </c>
      <c r="H1088" s="45">
        <v>1</v>
      </c>
      <c r="I1088" s="46">
        <v>20.05</v>
      </c>
      <c r="J1088" s="46">
        <v>20.05</v>
      </c>
    </row>
    <row r="1089" spans="1:10" ht="26.1" hidden="1" customHeight="1" x14ac:dyDescent="0.2">
      <c r="A1089" s="42" t="s">
        <v>370</v>
      </c>
      <c r="B1089" s="43" t="s">
        <v>625</v>
      </c>
      <c r="C1089" s="42" t="s">
        <v>155</v>
      </c>
      <c r="D1089" s="42" t="s">
        <v>626</v>
      </c>
      <c r="E1089" s="257" t="s">
        <v>373</v>
      </c>
      <c r="F1089" s="257"/>
      <c r="G1089" s="44" t="s">
        <v>399</v>
      </c>
      <c r="H1089" s="45">
        <v>1</v>
      </c>
      <c r="I1089" s="46">
        <v>4.3899999999999997</v>
      </c>
      <c r="J1089" s="46">
        <v>4.3899999999999997</v>
      </c>
    </row>
    <row r="1090" spans="1:10" ht="26.1" hidden="1" customHeight="1" x14ac:dyDescent="0.2">
      <c r="A1090" s="42" t="s">
        <v>370</v>
      </c>
      <c r="B1090" s="43" t="s">
        <v>627</v>
      </c>
      <c r="C1090" s="42" t="s">
        <v>155</v>
      </c>
      <c r="D1090" s="42" t="s">
        <v>628</v>
      </c>
      <c r="E1090" s="257" t="s">
        <v>373</v>
      </c>
      <c r="F1090" s="257"/>
      <c r="G1090" s="44" t="s">
        <v>399</v>
      </c>
      <c r="H1090" s="45">
        <v>1</v>
      </c>
      <c r="I1090" s="46">
        <v>0.69</v>
      </c>
      <c r="J1090" s="46">
        <v>0.69</v>
      </c>
    </row>
    <row r="1091" spans="1:10" ht="26.1" hidden="1" customHeight="1" x14ac:dyDescent="0.2">
      <c r="A1091" s="42" t="s">
        <v>370</v>
      </c>
      <c r="B1091" s="43" t="s">
        <v>629</v>
      </c>
      <c r="C1091" s="42" t="s">
        <v>155</v>
      </c>
      <c r="D1091" s="42" t="s">
        <v>630</v>
      </c>
      <c r="E1091" s="257" t="s">
        <v>373</v>
      </c>
      <c r="F1091" s="257"/>
      <c r="G1091" s="44" t="s">
        <v>399</v>
      </c>
      <c r="H1091" s="45">
        <v>1</v>
      </c>
      <c r="I1091" s="46">
        <v>1.34</v>
      </c>
      <c r="J1091" s="46">
        <v>1.34</v>
      </c>
    </row>
    <row r="1092" spans="1:10" ht="26.1" hidden="1" customHeight="1" x14ac:dyDescent="0.2">
      <c r="A1092" s="42" t="s">
        <v>370</v>
      </c>
      <c r="B1092" s="43" t="s">
        <v>631</v>
      </c>
      <c r="C1092" s="42" t="s">
        <v>155</v>
      </c>
      <c r="D1092" s="42" t="s">
        <v>632</v>
      </c>
      <c r="E1092" s="257" t="s">
        <v>373</v>
      </c>
      <c r="F1092" s="257"/>
      <c r="G1092" s="44" t="s">
        <v>399</v>
      </c>
      <c r="H1092" s="45">
        <v>1</v>
      </c>
      <c r="I1092" s="46">
        <v>0.04</v>
      </c>
      <c r="J1092" s="46">
        <v>0.04</v>
      </c>
    </row>
    <row r="1093" spans="1:10" ht="26.1" hidden="1" customHeight="1" x14ac:dyDescent="0.2">
      <c r="A1093" s="42" t="s">
        <v>370</v>
      </c>
      <c r="B1093" s="43" t="s">
        <v>649</v>
      </c>
      <c r="C1093" s="42" t="s">
        <v>155</v>
      </c>
      <c r="D1093" s="42" t="s">
        <v>650</v>
      </c>
      <c r="E1093" s="257" t="s">
        <v>373</v>
      </c>
      <c r="F1093" s="257"/>
      <c r="G1093" s="44" t="s">
        <v>399</v>
      </c>
      <c r="H1093" s="45">
        <v>1</v>
      </c>
      <c r="I1093" s="46">
        <v>0.31</v>
      </c>
      <c r="J1093" s="46">
        <v>0.31</v>
      </c>
    </row>
    <row r="1094" spans="1:10" ht="25.5" hidden="1" x14ac:dyDescent="0.2">
      <c r="A1094" s="42" t="s">
        <v>370</v>
      </c>
      <c r="B1094" s="43" t="s">
        <v>651</v>
      </c>
      <c r="C1094" s="42" t="s">
        <v>155</v>
      </c>
      <c r="D1094" s="42" t="s">
        <v>652</v>
      </c>
      <c r="E1094" s="257" t="s">
        <v>373</v>
      </c>
      <c r="F1094" s="257"/>
      <c r="G1094" s="44" t="s">
        <v>399</v>
      </c>
      <c r="H1094" s="45">
        <v>1</v>
      </c>
      <c r="I1094" s="46">
        <v>1.06</v>
      </c>
      <c r="J1094" s="46">
        <v>1.06</v>
      </c>
    </row>
    <row r="1095" spans="1:10" ht="25.5" hidden="1" x14ac:dyDescent="0.2">
      <c r="A1095" s="47"/>
      <c r="B1095" s="47"/>
      <c r="C1095" s="47"/>
      <c r="D1095" s="47"/>
      <c r="E1095" s="47" t="s">
        <v>374</v>
      </c>
      <c r="F1095" s="48">
        <v>9.4259652000000003</v>
      </c>
      <c r="G1095" s="47" t="s">
        <v>375</v>
      </c>
      <c r="H1095" s="48">
        <v>11.03</v>
      </c>
      <c r="I1095" s="47" t="s">
        <v>376</v>
      </c>
      <c r="J1095" s="48">
        <v>20.46</v>
      </c>
    </row>
    <row r="1096" spans="1:10" ht="0.95" hidden="1" customHeight="1" thickTop="1" x14ac:dyDescent="0.2">
      <c r="A1096" s="47"/>
      <c r="B1096" s="47"/>
      <c r="C1096" s="47"/>
      <c r="D1096" s="47"/>
      <c r="E1096" s="47" t="s">
        <v>377</v>
      </c>
      <c r="F1096" s="48">
        <v>6.57</v>
      </c>
      <c r="G1096" s="47"/>
      <c r="H1096" s="258" t="s">
        <v>378</v>
      </c>
      <c r="I1096" s="258"/>
      <c r="J1096" s="48">
        <v>34.86</v>
      </c>
    </row>
    <row r="1097" spans="1:10" ht="18" hidden="1" customHeight="1" x14ac:dyDescent="0.2">
      <c r="A1097" s="49"/>
      <c r="B1097" s="49"/>
      <c r="C1097" s="49"/>
      <c r="D1097" s="49"/>
      <c r="E1097" s="49"/>
      <c r="F1097" s="49"/>
      <c r="G1097" s="49"/>
      <c r="H1097" s="49"/>
      <c r="I1097" s="49"/>
      <c r="J1097" s="49"/>
    </row>
    <row r="1098" spans="1:10" ht="26.1" hidden="1" customHeight="1" x14ac:dyDescent="0.2">
      <c r="A1098" s="34"/>
      <c r="B1098" s="35" t="s">
        <v>9</v>
      </c>
      <c r="C1098" s="34" t="s">
        <v>10</v>
      </c>
      <c r="D1098" s="34" t="s">
        <v>11</v>
      </c>
      <c r="E1098" s="260" t="s">
        <v>367</v>
      </c>
      <c r="F1098" s="260"/>
      <c r="G1098" s="36" t="s">
        <v>12</v>
      </c>
      <c r="H1098" s="35" t="s">
        <v>13</v>
      </c>
      <c r="I1098" s="35" t="s">
        <v>14</v>
      </c>
      <c r="J1098" s="35" t="s">
        <v>16</v>
      </c>
    </row>
    <row r="1099" spans="1:10" ht="26.1" hidden="1" customHeight="1" x14ac:dyDescent="0.2">
      <c r="A1099" s="37" t="s">
        <v>368</v>
      </c>
      <c r="B1099" s="38" t="s">
        <v>400</v>
      </c>
      <c r="C1099" s="37" t="s">
        <v>155</v>
      </c>
      <c r="D1099" s="37" t="s">
        <v>401</v>
      </c>
      <c r="E1099" s="261" t="s">
        <v>398</v>
      </c>
      <c r="F1099" s="261"/>
      <c r="G1099" s="39" t="s">
        <v>399</v>
      </c>
      <c r="H1099" s="40">
        <v>1</v>
      </c>
      <c r="I1099" s="41">
        <v>30.92</v>
      </c>
      <c r="J1099" s="41">
        <v>30.92</v>
      </c>
    </row>
    <row r="1100" spans="1:10" ht="24" hidden="1" customHeight="1" x14ac:dyDescent="0.2">
      <c r="A1100" s="50" t="s">
        <v>395</v>
      </c>
      <c r="B1100" s="51" t="s">
        <v>677</v>
      </c>
      <c r="C1100" s="50" t="s">
        <v>155</v>
      </c>
      <c r="D1100" s="50" t="s">
        <v>678</v>
      </c>
      <c r="E1100" s="259" t="s">
        <v>398</v>
      </c>
      <c r="F1100" s="259"/>
      <c r="G1100" s="52" t="s">
        <v>399</v>
      </c>
      <c r="H1100" s="53">
        <v>1</v>
      </c>
      <c r="I1100" s="54">
        <v>0.69</v>
      </c>
      <c r="J1100" s="54">
        <v>0.69</v>
      </c>
    </row>
    <row r="1101" spans="1:10" ht="26.1" hidden="1" customHeight="1" x14ac:dyDescent="0.2">
      <c r="A1101" s="42" t="s">
        <v>370</v>
      </c>
      <c r="B1101" s="43" t="s">
        <v>679</v>
      </c>
      <c r="C1101" s="42" t="s">
        <v>155</v>
      </c>
      <c r="D1101" s="42" t="s">
        <v>680</v>
      </c>
      <c r="E1101" s="257" t="s">
        <v>454</v>
      </c>
      <c r="F1101" s="257"/>
      <c r="G1101" s="44" t="s">
        <v>399</v>
      </c>
      <c r="H1101" s="45">
        <v>1</v>
      </c>
      <c r="I1101" s="46">
        <v>21.72</v>
      </c>
      <c r="J1101" s="46">
        <v>21.72</v>
      </c>
    </row>
    <row r="1102" spans="1:10" ht="26.1" hidden="1" customHeight="1" x14ac:dyDescent="0.2">
      <c r="A1102" s="42" t="s">
        <v>370</v>
      </c>
      <c r="B1102" s="43" t="s">
        <v>625</v>
      </c>
      <c r="C1102" s="42" t="s">
        <v>155</v>
      </c>
      <c r="D1102" s="42" t="s">
        <v>626</v>
      </c>
      <c r="E1102" s="257" t="s">
        <v>373</v>
      </c>
      <c r="F1102" s="257"/>
      <c r="G1102" s="44" t="s">
        <v>399</v>
      </c>
      <c r="H1102" s="45">
        <v>1</v>
      </c>
      <c r="I1102" s="46">
        <v>4.3899999999999997</v>
      </c>
      <c r="J1102" s="46">
        <v>4.3899999999999997</v>
      </c>
    </row>
    <row r="1103" spans="1:10" ht="26.1" hidden="1" customHeight="1" x14ac:dyDescent="0.2">
      <c r="A1103" s="42" t="s">
        <v>370</v>
      </c>
      <c r="B1103" s="43" t="s">
        <v>627</v>
      </c>
      <c r="C1103" s="42" t="s">
        <v>155</v>
      </c>
      <c r="D1103" s="42" t="s">
        <v>628</v>
      </c>
      <c r="E1103" s="257" t="s">
        <v>373</v>
      </c>
      <c r="F1103" s="257"/>
      <c r="G1103" s="44" t="s">
        <v>399</v>
      </c>
      <c r="H1103" s="45">
        <v>1</v>
      </c>
      <c r="I1103" s="46">
        <v>0.69</v>
      </c>
      <c r="J1103" s="46">
        <v>0.69</v>
      </c>
    </row>
    <row r="1104" spans="1:10" ht="26.1" hidden="1" customHeight="1" x14ac:dyDescent="0.2">
      <c r="A1104" s="42" t="s">
        <v>370</v>
      </c>
      <c r="B1104" s="43" t="s">
        <v>629</v>
      </c>
      <c r="C1104" s="42" t="s">
        <v>155</v>
      </c>
      <c r="D1104" s="42" t="s">
        <v>630</v>
      </c>
      <c r="E1104" s="257" t="s">
        <v>373</v>
      </c>
      <c r="F1104" s="257"/>
      <c r="G1104" s="44" t="s">
        <v>399</v>
      </c>
      <c r="H1104" s="45">
        <v>1</v>
      </c>
      <c r="I1104" s="46">
        <v>1.34</v>
      </c>
      <c r="J1104" s="46">
        <v>1.34</v>
      </c>
    </row>
    <row r="1105" spans="1:10" ht="26.1" hidden="1" customHeight="1" x14ac:dyDescent="0.2">
      <c r="A1105" s="42" t="s">
        <v>370</v>
      </c>
      <c r="B1105" s="43" t="s">
        <v>631</v>
      </c>
      <c r="C1105" s="42" t="s">
        <v>155</v>
      </c>
      <c r="D1105" s="42" t="s">
        <v>632</v>
      </c>
      <c r="E1105" s="257" t="s">
        <v>373</v>
      </c>
      <c r="F1105" s="257"/>
      <c r="G1105" s="44" t="s">
        <v>399</v>
      </c>
      <c r="H1105" s="45">
        <v>1</v>
      </c>
      <c r="I1105" s="46">
        <v>0.04</v>
      </c>
      <c r="J1105" s="46">
        <v>0.04</v>
      </c>
    </row>
    <row r="1106" spans="1:10" ht="26.1" hidden="1" customHeight="1" x14ac:dyDescent="0.2">
      <c r="A1106" s="42" t="s">
        <v>370</v>
      </c>
      <c r="B1106" s="43" t="s">
        <v>641</v>
      </c>
      <c r="C1106" s="42" t="s">
        <v>155</v>
      </c>
      <c r="D1106" s="42" t="s">
        <v>642</v>
      </c>
      <c r="E1106" s="257" t="s">
        <v>373</v>
      </c>
      <c r="F1106" s="257"/>
      <c r="G1106" s="44" t="s">
        <v>399</v>
      </c>
      <c r="H1106" s="45">
        <v>1</v>
      </c>
      <c r="I1106" s="46">
        <v>0.85</v>
      </c>
      <c r="J1106" s="46">
        <v>0.85</v>
      </c>
    </row>
    <row r="1107" spans="1:10" ht="25.5" hidden="1" x14ac:dyDescent="0.2">
      <c r="A1107" s="42" t="s">
        <v>370</v>
      </c>
      <c r="B1107" s="43" t="s">
        <v>643</v>
      </c>
      <c r="C1107" s="42" t="s">
        <v>155</v>
      </c>
      <c r="D1107" s="42" t="s">
        <v>644</v>
      </c>
      <c r="E1107" s="257" t="s">
        <v>373</v>
      </c>
      <c r="F1107" s="257"/>
      <c r="G1107" s="44" t="s">
        <v>399</v>
      </c>
      <c r="H1107" s="45">
        <v>1</v>
      </c>
      <c r="I1107" s="46">
        <v>1.2</v>
      </c>
      <c r="J1107" s="46">
        <v>1.2</v>
      </c>
    </row>
    <row r="1108" spans="1:10" ht="25.5" hidden="1" x14ac:dyDescent="0.2">
      <c r="A1108" s="47"/>
      <c r="B1108" s="47"/>
      <c r="C1108" s="47"/>
      <c r="D1108" s="47"/>
      <c r="E1108" s="47" t="s">
        <v>374</v>
      </c>
      <c r="F1108" s="48">
        <v>10.324334285451027</v>
      </c>
      <c r="G1108" s="47" t="s">
        <v>375</v>
      </c>
      <c r="H1108" s="48">
        <v>12.09</v>
      </c>
      <c r="I1108" s="47" t="s">
        <v>376</v>
      </c>
      <c r="J1108" s="48">
        <v>22.41</v>
      </c>
    </row>
    <row r="1109" spans="1:10" ht="0.95" hidden="1" customHeight="1" thickTop="1" x14ac:dyDescent="0.2">
      <c r="A1109" s="47"/>
      <c r="B1109" s="47"/>
      <c r="C1109" s="47"/>
      <c r="D1109" s="47"/>
      <c r="E1109" s="47" t="s">
        <v>377</v>
      </c>
      <c r="F1109" s="48">
        <v>7.18</v>
      </c>
      <c r="G1109" s="47"/>
      <c r="H1109" s="258" t="s">
        <v>378</v>
      </c>
      <c r="I1109" s="258"/>
      <c r="J1109" s="48">
        <v>38.1</v>
      </c>
    </row>
    <row r="1110" spans="1:10" ht="18" hidden="1" customHeight="1" x14ac:dyDescent="0.2">
      <c r="A1110" s="49"/>
      <c r="B1110" s="49"/>
      <c r="C1110" s="49"/>
      <c r="D1110" s="49"/>
      <c r="E1110" s="49"/>
      <c r="F1110" s="49"/>
      <c r="G1110" s="49"/>
      <c r="H1110" s="49"/>
      <c r="I1110" s="49"/>
      <c r="J1110" s="49"/>
    </row>
    <row r="1111" spans="1:10" ht="26.1" hidden="1" customHeight="1" x14ac:dyDescent="0.2">
      <c r="A1111" s="34"/>
      <c r="B1111" s="35" t="s">
        <v>9</v>
      </c>
      <c r="C1111" s="34" t="s">
        <v>10</v>
      </c>
      <c r="D1111" s="34" t="s">
        <v>11</v>
      </c>
      <c r="E1111" s="260" t="s">
        <v>367</v>
      </c>
      <c r="F1111" s="260"/>
      <c r="G1111" s="36" t="s">
        <v>12</v>
      </c>
      <c r="H1111" s="35" t="s">
        <v>13</v>
      </c>
      <c r="I1111" s="35" t="s">
        <v>14</v>
      </c>
      <c r="J1111" s="35" t="s">
        <v>16</v>
      </c>
    </row>
    <row r="1112" spans="1:10" ht="26.1" hidden="1" customHeight="1" x14ac:dyDescent="0.2">
      <c r="A1112" s="37" t="s">
        <v>368</v>
      </c>
      <c r="B1112" s="38" t="s">
        <v>464</v>
      </c>
      <c r="C1112" s="37" t="s">
        <v>155</v>
      </c>
      <c r="D1112" s="37" t="s">
        <v>465</v>
      </c>
      <c r="E1112" s="261" t="s">
        <v>398</v>
      </c>
      <c r="F1112" s="261"/>
      <c r="G1112" s="39" t="s">
        <v>399</v>
      </c>
      <c r="H1112" s="40">
        <v>1</v>
      </c>
      <c r="I1112" s="41">
        <v>32.22</v>
      </c>
      <c r="J1112" s="41">
        <v>32.22</v>
      </c>
    </row>
    <row r="1113" spans="1:10" ht="26.1" hidden="1" customHeight="1" x14ac:dyDescent="0.2">
      <c r="A1113" s="50" t="s">
        <v>395</v>
      </c>
      <c r="B1113" s="51" t="s">
        <v>681</v>
      </c>
      <c r="C1113" s="50" t="s">
        <v>155</v>
      </c>
      <c r="D1113" s="50" t="s">
        <v>682</v>
      </c>
      <c r="E1113" s="259" t="s">
        <v>398</v>
      </c>
      <c r="F1113" s="259"/>
      <c r="G1113" s="52" t="s">
        <v>399</v>
      </c>
      <c r="H1113" s="53">
        <v>1</v>
      </c>
      <c r="I1113" s="54">
        <v>0.32</v>
      </c>
      <c r="J1113" s="54">
        <v>0.32</v>
      </c>
    </row>
    <row r="1114" spans="1:10" ht="26.1" hidden="1" customHeight="1" x14ac:dyDescent="0.2">
      <c r="A1114" s="42" t="s">
        <v>370</v>
      </c>
      <c r="B1114" s="43" t="s">
        <v>625</v>
      </c>
      <c r="C1114" s="42" t="s">
        <v>155</v>
      </c>
      <c r="D1114" s="42" t="s">
        <v>626</v>
      </c>
      <c r="E1114" s="257" t="s">
        <v>373</v>
      </c>
      <c r="F1114" s="257"/>
      <c r="G1114" s="44" t="s">
        <v>399</v>
      </c>
      <c r="H1114" s="45">
        <v>1</v>
      </c>
      <c r="I1114" s="46">
        <v>4.3899999999999997</v>
      </c>
      <c r="J1114" s="46">
        <v>4.3899999999999997</v>
      </c>
    </row>
    <row r="1115" spans="1:10" ht="26.1" hidden="1" customHeight="1" x14ac:dyDescent="0.2">
      <c r="A1115" s="42" t="s">
        <v>370</v>
      </c>
      <c r="B1115" s="43" t="s">
        <v>627</v>
      </c>
      <c r="C1115" s="42" t="s">
        <v>155</v>
      </c>
      <c r="D1115" s="42" t="s">
        <v>628</v>
      </c>
      <c r="E1115" s="257" t="s">
        <v>373</v>
      </c>
      <c r="F1115" s="257"/>
      <c r="G1115" s="44" t="s">
        <v>399</v>
      </c>
      <c r="H1115" s="45">
        <v>1</v>
      </c>
      <c r="I1115" s="46">
        <v>0.69</v>
      </c>
      <c r="J1115" s="46">
        <v>0.69</v>
      </c>
    </row>
    <row r="1116" spans="1:10" ht="26.1" hidden="1" customHeight="1" x14ac:dyDescent="0.2">
      <c r="A1116" s="42" t="s">
        <v>370</v>
      </c>
      <c r="B1116" s="43" t="s">
        <v>629</v>
      </c>
      <c r="C1116" s="42" t="s">
        <v>155</v>
      </c>
      <c r="D1116" s="42" t="s">
        <v>630</v>
      </c>
      <c r="E1116" s="257" t="s">
        <v>373</v>
      </c>
      <c r="F1116" s="257"/>
      <c r="G1116" s="44" t="s">
        <v>399</v>
      </c>
      <c r="H1116" s="45">
        <v>1</v>
      </c>
      <c r="I1116" s="46">
        <v>1.34</v>
      </c>
      <c r="J1116" s="46">
        <v>1.34</v>
      </c>
    </row>
    <row r="1117" spans="1:10" ht="26.1" hidden="1" customHeight="1" x14ac:dyDescent="0.2">
      <c r="A1117" s="42" t="s">
        <v>370</v>
      </c>
      <c r="B1117" s="43" t="s">
        <v>631</v>
      </c>
      <c r="C1117" s="42" t="s">
        <v>155</v>
      </c>
      <c r="D1117" s="42" t="s">
        <v>632</v>
      </c>
      <c r="E1117" s="257" t="s">
        <v>373</v>
      </c>
      <c r="F1117" s="257"/>
      <c r="G1117" s="44" t="s">
        <v>399</v>
      </c>
      <c r="H1117" s="45">
        <v>1</v>
      </c>
      <c r="I1117" s="46">
        <v>0.04</v>
      </c>
      <c r="J1117" s="46">
        <v>0.04</v>
      </c>
    </row>
    <row r="1118" spans="1:10" ht="26.1" hidden="1" customHeight="1" x14ac:dyDescent="0.2">
      <c r="A1118" s="42" t="s">
        <v>370</v>
      </c>
      <c r="B1118" s="43" t="s">
        <v>657</v>
      </c>
      <c r="C1118" s="42" t="s">
        <v>155</v>
      </c>
      <c r="D1118" s="42" t="s">
        <v>658</v>
      </c>
      <c r="E1118" s="257" t="s">
        <v>373</v>
      </c>
      <c r="F1118" s="257"/>
      <c r="G1118" s="44" t="s">
        <v>399</v>
      </c>
      <c r="H1118" s="45">
        <v>1</v>
      </c>
      <c r="I1118" s="46">
        <v>0.01</v>
      </c>
      <c r="J1118" s="46">
        <v>0.01</v>
      </c>
    </row>
    <row r="1119" spans="1:10" ht="24" hidden="1" customHeight="1" x14ac:dyDescent="0.2">
      <c r="A1119" s="42" t="s">
        <v>370</v>
      </c>
      <c r="B1119" s="43" t="s">
        <v>659</v>
      </c>
      <c r="C1119" s="42" t="s">
        <v>155</v>
      </c>
      <c r="D1119" s="42" t="s">
        <v>660</v>
      </c>
      <c r="E1119" s="257" t="s">
        <v>373</v>
      </c>
      <c r="F1119" s="257"/>
      <c r="G1119" s="44" t="s">
        <v>399</v>
      </c>
      <c r="H1119" s="45">
        <v>1</v>
      </c>
      <c r="I1119" s="46">
        <v>0.86</v>
      </c>
      <c r="J1119" s="46">
        <v>0.86</v>
      </c>
    </row>
    <row r="1120" spans="1:10" hidden="1" x14ac:dyDescent="0.2">
      <c r="A1120" s="42" t="s">
        <v>370</v>
      </c>
      <c r="B1120" s="43" t="s">
        <v>683</v>
      </c>
      <c r="C1120" s="42" t="s">
        <v>155</v>
      </c>
      <c r="D1120" s="42" t="s">
        <v>684</v>
      </c>
      <c r="E1120" s="257" t="s">
        <v>454</v>
      </c>
      <c r="F1120" s="257"/>
      <c r="G1120" s="44" t="s">
        <v>399</v>
      </c>
      <c r="H1120" s="45">
        <v>1</v>
      </c>
      <c r="I1120" s="46">
        <v>24.57</v>
      </c>
      <c r="J1120" s="46">
        <v>24.57</v>
      </c>
    </row>
    <row r="1121" spans="1:10" ht="25.5" hidden="1" x14ac:dyDescent="0.2">
      <c r="A1121" s="47"/>
      <c r="B1121" s="47"/>
      <c r="C1121" s="47"/>
      <c r="D1121" s="47"/>
      <c r="E1121" s="47" t="s">
        <v>374</v>
      </c>
      <c r="F1121" s="48">
        <v>11.4668755</v>
      </c>
      <c r="G1121" s="47" t="s">
        <v>375</v>
      </c>
      <c r="H1121" s="48">
        <v>13.42</v>
      </c>
      <c r="I1121" s="47" t="s">
        <v>376</v>
      </c>
      <c r="J1121" s="48">
        <v>24.89</v>
      </c>
    </row>
    <row r="1122" spans="1:10" ht="0.95" hidden="1" customHeight="1" thickTop="1" x14ac:dyDescent="0.2">
      <c r="A1122" s="47"/>
      <c r="B1122" s="47"/>
      <c r="C1122" s="47"/>
      <c r="D1122" s="47"/>
      <c r="E1122" s="47" t="s">
        <v>377</v>
      </c>
      <c r="F1122" s="48">
        <v>7.49</v>
      </c>
      <c r="G1122" s="47"/>
      <c r="H1122" s="258" t="s">
        <v>378</v>
      </c>
      <c r="I1122" s="258"/>
      <c r="J1122" s="48">
        <v>39.71</v>
      </c>
    </row>
    <row r="1123" spans="1:10" ht="18" hidden="1" customHeight="1" x14ac:dyDescent="0.2">
      <c r="A1123" s="49"/>
      <c r="B1123" s="49"/>
      <c r="C1123" s="49"/>
      <c r="D1123" s="49"/>
      <c r="E1123" s="49"/>
      <c r="F1123" s="49"/>
      <c r="G1123" s="49"/>
      <c r="H1123" s="49"/>
      <c r="I1123" s="49"/>
      <c r="J1123" s="49"/>
    </row>
    <row r="1124" spans="1:10" ht="24" hidden="1" customHeight="1" x14ac:dyDescent="0.2">
      <c r="A1124" s="34"/>
      <c r="B1124" s="35" t="s">
        <v>9</v>
      </c>
      <c r="C1124" s="34" t="s">
        <v>10</v>
      </c>
      <c r="D1124" s="34" t="s">
        <v>11</v>
      </c>
      <c r="E1124" s="260" t="s">
        <v>367</v>
      </c>
      <c r="F1124" s="260"/>
      <c r="G1124" s="36" t="s">
        <v>12</v>
      </c>
      <c r="H1124" s="35" t="s">
        <v>13</v>
      </c>
      <c r="I1124" s="35" t="s">
        <v>14</v>
      </c>
      <c r="J1124" s="35" t="s">
        <v>16</v>
      </c>
    </row>
    <row r="1125" spans="1:10" ht="26.1" hidden="1" customHeight="1" x14ac:dyDescent="0.2">
      <c r="A1125" s="37" t="s">
        <v>368</v>
      </c>
      <c r="B1125" s="38" t="s">
        <v>611</v>
      </c>
      <c r="C1125" s="37" t="s">
        <v>155</v>
      </c>
      <c r="D1125" s="37" t="s">
        <v>612</v>
      </c>
      <c r="E1125" s="261" t="s">
        <v>398</v>
      </c>
      <c r="F1125" s="261"/>
      <c r="G1125" s="39" t="s">
        <v>399</v>
      </c>
      <c r="H1125" s="40">
        <v>1</v>
      </c>
      <c r="I1125" s="41">
        <v>23.46</v>
      </c>
      <c r="J1125" s="41">
        <v>23.46</v>
      </c>
    </row>
    <row r="1126" spans="1:10" ht="24" hidden="1" customHeight="1" x14ac:dyDescent="0.2">
      <c r="A1126" s="50" t="s">
        <v>395</v>
      </c>
      <c r="B1126" s="51" t="s">
        <v>685</v>
      </c>
      <c r="C1126" s="50" t="s">
        <v>155</v>
      </c>
      <c r="D1126" s="50" t="s">
        <v>686</v>
      </c>
      <c r="E1126" s="259" t="s">
        <v>398</v>
      </c>
      <c r="F1126" s="259"/>
      <c r="G1126" s="52" t="s">
        <v>399</v>
      </c>
      <c r="H1126" s="53">
        <v>1</v>
      </c>
      <c r="I1126" s="54">
        <v>0.35</v>
      </c>
      <c r="J1126" s="54">
        <v>0.35</v>
      </c>
    </row>
    <row r="1127" spans="1:10" ht="26.1" hidden="1" customHeight="1" x14ac:dyDescent="0.2">
      <c r="A1127" s="42" t="s">
        <v>370</v>
      </c>
      <c r="B1127" s="43" t="s">
        <v>687</v>
      </c>
      <c r="C1127" s="42" t="s">
        <v>155</v>
      </c>
      <c r="D1127" s="42" t="s">
        <v>688</v>
      </c>
      <c r="E1127" s="257" t="s">
        <v>454</v>
      </c>
      <c r="F1127" s="257"/>
      <c r="G1127" s="44" t="s">
        <v>399</v>
      </c>
      <c r="H1127" s="45">
        <v>1</v>
      </c>
      <c r="I1127" s="46">
        <v>14.71</v>
      </c>
      <c r="J1127" s="46">
        <v>14.71</v>
      </c>
    </row>
    <row r="1128" spans="1:10" ht="26.1" hidden="1" customHeight="1" x14ac:dyDescent="0.2">
      <c r="A1128" s="42" t="s">
        <v>370</v>
      </c>
      <c r="B1128" s="43" t="s">
        <v>625</v>
      </c>
      <c r="C1128" s="42" t="s">
        <v>155</v>
      </c>
      <c r="D1128" s="42" t="s">
        <v>626</v>
      </c>
      <c r="E1128" s="257" t="s">
        <v>373</v>
      </c>
      <c r="F1128" s="257"/>
      <c r="G1128" s="44" t="s">
        <v>399</v>
      </c>
      <c r="H1128" s="45">
        <v>1</v>
      </c>
      <c r="I1128" s="46">
        <v>4.3899999999999997</v>
      </c>
      <c r="J1128" s="46">
        <v>4.3899999999999997</v>
      </c>
    </row>
    <row r="1129" spans="1:10" ht="26.1" hidden="1" customHeight="1" x14ac:dyDescent="0.2">
      <c r="A1129" s="42" t="s">
        <v>370</v>
      </c>
      <c r="B1129" s="43" t="s">
        <v>627</v>
      </c>
      <c r="C1129" s="42" t="s">
        <v>155</v>
      </c>
      <c r="D1129" s="42" t="s">
        <v>628</v>
      </c>
      <c r="E1129" s="257" t="s">
        <v>373</v>
      </c>
      <c r="F1129" s="257"/>
      <c r="G1129" s="44" t="s">
        <v>399</v>
      </c>
      <c r="H1129" s="45">
        <v>1</v>
      </c>
      <c r="I1129" s="46">
        <v>0.69</v>
      </c>
      <c r="J1129" s="46">
        <v>0.69</v>
      </c>
    </row>
    <row r="1130" spans="1:10" ht="26.1" hidden="1" customHeight="1" x14ac:dyDescent="0.2">
      <c r="A1130" s="42" t="s">
        <v>370</v>
      </c>
      <c r="B1130" s="43" t="s">
        <v>629</v>
      </c>
      <c r="C1130" s="42" t="s">
        <v>155</v>
      </c>
      <c r="D1130" s="42" t="s">
        <v>630</v>
      </c>
      <c r="E1130" s="257" t="s">
        <v>373</v>
      </c>
      <c r="F1130" s="257"/>
      <c r="G1130" s="44" t="s">
        <v>399</v>
      </c>
      <c r="H1130" s="45">
        <v>1</v>
      </c>
      <c r="I1130" s="46">
        <v>1.34</v>
      </c>
      <c r="J1130" s="46">
        <v>1.34</v>
      </c>
    </row>
    <row r="1131" spans="1:10" ht="26.1" hidden="1" customHeight="1" x14ac:dyDescent="0.2">
      <c r="A1131" s="42" t="s">
        <v>370</v>
      </c>
      <c r="B1131" s="43" t="s">
        <v>631</v>
      </c>
      <c r="C1131" s="42" t="s">
        <v>155</v>
      </c>
      <c r="D1131" s="42" t="s">
        <v>632</v>
      </c>
      <c r="E1131" s="257" t="s">
        <v>373</v>
      </c>
      <c r="F1131" s="257"/>
      <c r="G1131" s="44" t="s">
        <v>399</v>
      </c>
      <c r="H1131" s="45">
        <v>1</v>
      </c>
      <c r="I1131" s="46">
        <v>0.04</v>
      </c>
      <c r="J1131" s="46">
        <v>0.04</v>
      </c>
    </row>
    <row r="1132" spans="1:10" ht="26.1" hidden="1" customHeight="1" x14ac:dyDescent="0.2">
      <c r="A1132" s="42" t="s">
        <v>370</v>
      </c>
      <c r="B1132" s="43" t="s">
        <v>633</v>
      </c>
      <c r="C1132" s="42" t="s">
        <v>155</v>
      </c>
      <c r="D1132" s="42" t="s">
        <v>634</v>
      </c>
      <c r="E1132" s="257" t="s">
        <v>373</v>
      </c>
      <c r="F1132" s="257"/>
      <c r="G1132" s="44" t="s">
        <v>399</v>
      </c>
      <c r="H1132" s="45">
        <v>1</v>
      </c>
      <c r="I1132" s="46">
        <v>0.61</v>
      </c>
      <c r="J1132" s="46">
        <v>0.61</v>
      </c>
    </row>
    <row r="1133" spans="1:10" ht="25.5" hidden="1" x14ac:dyDescent="0.2">
      <c r="A1133" s="42" t="s">
        <v>370</v>
      </c>
      <c r="B1133" s="43" t="s">
        <v>635</v>
      </c>
      <c r="C1133" s="42" t="s">
        <v>155</v>
      </c>
      <c r="D1133" s="42" t="s">
        <v>636</v>
      </c>
      <c r="E1133" s="257" t="s">
        <v>373</v>
      </c>
      <c r="F1133" s="257"/>
      <c r="G1133" s="44" t="s">
        <v>399</v>
      </c>
      <c r="H1133" s="45">
        <v>1</v>
      </c>
      <c r="I1133" s="46">
        <v>1.33</v>
      </c>
      <c r="J1133" s="46">
        <v>1.33</v>
      </c>
    </row>
    <row r="1134" spans="1:10" ht="25.5" hidden="1" x14ac:dyDescent="0.2">
      <c r="A1134" s="47"/>
      <c r="B1134" s="47"/>
      <c r="C1134" s="47"/>
      <c r="D1134" s="47"/>
      <c r="E1134" s="47" t="s">
        <v>374</v>
      </c>
      <c r="F1134" s="48">
        <v>6.9381738000000004</v>
      </c>
      <c r="G1134" s="47" t="s">
        <v>375</v>
      </c>
      <c r="H1134" s="48">
        <v>8.1199999999999992</v>
      </c>
      <c r="I1134" s="47" t="s">
        <v>376</v>
      </c>
      <c r="J1134" s="48">
        <v>15.06</v>
      </c>
    </row>
    <row r="1135" spans="1:10" ht="0.95" hidden="1" customHeight="1" thickTop="1" x14ac:dyDescent="0.2">
      <c r="A1135" s="47"/>
      <c r="B1135" s="47"/>
      <c r="C1135" s="47"/>
      <c r="D1135" s="47"/>
      <c r="E1135" s="47" t="s">
        <v>377</v>
      </c>
      <c r="F1135" s="48">
        <v>5.45</v>
      </c>
      <c r="G1135" s="47"/>
      <c r="H1135" s="258" t="s">
        <v>378</v>
      </c>
      <c r="I1135" s="258"/>
      <c r="J1135" s="48">
        <v>28.91</v>
      </c>
    </row>
    <row r="1136" spans="1:10" ht="15" hidden="1" thickTop="1" x14ac:dyDescent="0.2">
      <c r="A1136" s="49"/>
      <c r="B1136" s="49"/>
      <c r="C1136" s="49"/>
      <c r="D1136" s="49"/>
      <c r="E1136" s="49"/>
      <c r="F1136" s="49"/>
      <c r="G1136" s="49"/>
      <c r="H1136" s="49"/>
      <c r="I1136" s="49"/>
      <c r="J1136" s="49"/>
    </row>
    <row r="1137" spans="1:10" hidden="1" x14ac:dyDescent="0.2">
      <c r="A1137" s="55"/>
      <c r="B1137" s="55"/>
      <c r="C1137" s="55"/>
      <c r="D1137" s="55"/>
      <c r="E1137" s="55"/>
      <c r="F1137" s="55"/>
      <c r="G1137" s="55"/>
      <c r="H1137" s="55"/>
      <c r="I1137" s="55"/>
      <c r="J1137" s="55"/>
    </row>
    <row r="1138" spans="1:10" hidden="1" x14ac:dyDescent="0.2">
      <c r="A1138" s="254"/>
      <c r="B1138" s="254"/>
      <c r="C1138" s="254"/>
      <c r="D1138" s="56"/>
      <c r="E1138" s="57"/>
      <c r="F1138" s="255" t="s">
        <v>316</v>
      </c>
      <c r="G1138" s="254"/>
      <c r="H1138" s="256">
        <v>2026997.85</v>
      </c>
      <c r="I1138" s="254"/>
      <c r="J1138" s="254"/>
    </row>
    <row r="1139" spans="1:10" hidden="1" x14ac:dyDescent="0.2">
      <c r="A1139" s="254"/>
      <c r="B1139" s="254"/>
      <c r="C1139" s="254"/>
      <c r="D1139" s="56"/>
      <c r="E1139" s="57"/>
      <c r="F1139" s="255" t="s">
        <v>317</v>
      </c>
      <c r="G1139" s="254"/>
      <c r="H1139" s="256">
        <v>50080.23</v>
      </c>
      <c r="I1139" s="254"/>
      <c r="J1139" s="254"/>
    </row>
    <row r="1140" spans="1:10" ht="21.75" hidden="1" customHeight="1" x14ac:dyDescent="0.2">
      <c r="A1140" s="254"/>
      <c r="B1140" s="254"/>
      <c r="C1140" s="254"/>
      <c r="D1140" s="56"/>
      <c r="E1140" s="57"/>
      <c r="F1140" s="255" t="s">
        <v>318</v>
      </c>
      <c r="G1140" s="254"/>
      <c r="H1140" s="256">
        <v>2077078.08</v>
      </c>
      <c r="I1140" s="254"/>
      <c r="J1140" s="254"/>
    </row>
    <row r="1141" spans="1:10" ht="38.25" customHeight="1" x14ac:dyDescent="0.2">
      <c r="A1141" s="58"/>
      <c r="B1141" s="58"/>
      <c r="C1141" s="58"/>
      <c r="D1141" s="58"/>
      <c r="E1141" s="58"/>
      <c r="F1141" s="58"/>
      <c r="G1141" s="58"/>
      <c r="H1141" s="58"/>
      <c r="I1141" s="58"/>
      <c r="J1141" s="58"/>
    </row>
    <row r="1142" spans="1:10" ht="87" customHeight="1" x14ac:dyDescent="0.2">
      <c r="A1142" s="253" t="s">
        <v>319</v>
      </c>
      <c r="B1142" s="211"/>
      <c r="C1142" s="211"/>
      <c r="D1142" s="211"/>
      <c r="E1142" s="211"/>
      <c r="F1142" s="211"/>
      <c r="G1142" s="211"/>
      <c r="H1142" s="211"/>
      <c r="I1142" s="211"/>
      <c r="J1142" s="211"/>
    </row>
  </sheetData>
  <mergeCells count="882">
    <mergeCell ref="E463:F463"/>
    <mergeCell ref="E454:F454"/>
    <mergeCell ref="E455:F455"/>
    <mergeCell ref="E456:F456"/>
    <mergeCell ref="E459:F459"/>
    <mergeCell ref="E460:F460"/>
    <mergeCell ref="E461:F461"/>
    <mergeCell ref="E462:F462"/>
    <mergeCell ref="E443:F443"/>
    <mergeCell ref="E444:F444"/>
    <mergeCell ref="E445:F445"/>
    <mergeCell ref="E446:F446"/>
    <mergeCell ref="E449:F449"/>
    <mergeCell ref="E450:F450"/>
    <mergeCell ref="E451:F451"/>
    <mergeCell ref="E452:F452"/>
    <mergeCell ref="E453:F453"/>
    <mergeCell ref="E432:F432"/>
    <mergeCell ref="E433:F433"/>
    <mergeCell ref="E434:F434"/>
    <mergeCell ref="E435:F435"/>
    <mergeCell ref="E436:F436"/>
    <mergeCell ref="E439:F439"/>
    <mergeCell ref="E440:F440"/>
    <mergeCell ref="E441:F441"/>
    <mergeCell ref="E442:F442"/>
    <mergeCell ref="E421:F421"/>
    <mergeCell ref="E422:F422"/>
    <mergeCell ref="E423:F423"/>
    <mergeCell ref="E424:F424"/>
    <mergeCell ref="E425:F425"/>
    <mergeCell ref="E426:F426"/>
    <mergeCell ref="E429:F429"/>
    <mergeCell ref="E430:F430"/>
    <mergeCell ref="E431:F431"/>
    <mergeCell ref="E410:F410"/>
    <mergeCell ref="E411:F411"/>
    <mergeCell ref="E412:F412"/>
    <mergeCell ref="E413:F413"/>
    <mergeCell ref="E414:F414"/>
    <mergeCell ref="E415:F415"/>
    <mergeCell ref="E416:F416"/>
    <mergeCell ref="E419:F419"/>
    <mergeCell ref="E420:F420"/>
    <mergeCell ref="E399:F399"/>
    <mergeCell ref="E400:F400"/>
    <mergeCell ref="E401:F401"/>
    <mergeCell ref="E402:F402"/>
    <mergeCell ref="E403:F403"/>
    <mergeCell ref="E404:F404"/>
    <mergeCell ref="E405:F405"/>
    <mergeCell ref="E406:F406"/>
    <mergeCell ref="E409:F409"/>
    <mergeCell ref="E386:F386"/>
    <mergeCell ref="E389:F389"/>
    <mergeCell ref="E390:F390"/>
    <mergeCell ref="E391:F391"/>
    <mergeCell ref="E392:F392"/>
    <mergeCell ref="E393:F393"/>
    <mergeCell ref="E394:F394"/>
    <mergeCell ref="E395:F395"/>
    <mergeCell ref="E396:F396"/>
    <mergeCell ref="E375:F375"/>
    <mergeCell ref="E376:F376"/>
    <mergeCell ref="E379:F379"/>
    <mergeCell ref="E380:F380"/>
    <mergeCell ref="E381:F381"/>
    <mergeCell ref="E382:F382"/>
    <mergeCell ref="E383:F383"/>
    <mergeCell ref="E384:F384"/>
    <mergeCell ref="E385:F385"/>
    <mergeCell ref="E364:F364"/>
    <mergeCell ref="E365:F365"/>
    <mergeCell ref="E366:F366"/>
    <mergeCell ref="E369:F369"/>
    <mergeCell ref="E370:F370"/>
    <mergeCell ref="E371:F371"/>
    <mergeCell ref="E372:F372"/>
    <mergeCell ref="E373:F373"/>
    <mergeCell ref="E374:F374"/>
    <mergeCell ref="E353:F353"/>
    <mergeCell ref="E354:F354"/>
    <mergeCell ref="E355:F355"/>
    <mergeCell ref="E356:F356"/>
    <mergeCell ref="E359:F359"/>
    <mergeCell ref="E360:F360"/>
    <mergeCell ref="E361:F361"/>
    <mergeCell ref="E362:F362"/>
    <mergeCell ref="E363:F363"/>
    <mergeCell ref="E342:F342"/>
    <mergeCell ref="E343:F343"/>
    <mergeCell ref="E344:F344"/>
    <mergeCell ref="E345:F345"/>
    <mergeCell ref="E346:F346"/>
    <mergeCell ref="E349:F349"/>
    <mergeCell ref="E350:F350"/>
    <mergeCell ref="E351:F351"/>
    <mergeCell ref="E352:F352"/>
    <mergeCell ref="E331:F331"/>
    <mergeCell ref="E332:F332"/>
    <mergeCell ref="E333:F333"/>
    <mergeCell ref="E334:F334"/>
    <mergeCell ref="E335:F335"/>
    <mergeCell ref="E336:F336"/>
    <mergeCell ref="E339:F339"/>
    <mergeCell ref="E340:F340"/>
    <mergeCell ref="E341:F341"/>
    <mergeCell ref="E320:F320"/>
    <mergeCell ref="E321:F321"/>
    <mergeCell ref="E322:F322"/>
    <mergeCell ref="E323:F323"/>
    <mergeCell ref="E326:F326"/>
    <mergeCell ref="E324:F324"/>
    <mergeCell ref="E325:F325"/>
    <mergeCell ref="E329:F329"/>
    <mergeCell ref="E330:F330"/>
    <mergeCell ref="E307:F307"/>
    <mergeCell ref="E308:F308"/>
    <mergeCell ref="E309:F309"/>
    <mergeCell ref="E312:F312"/>
    <mergeCell ref="E313:F313"/>
    <mergeCell ref="E314:F314"/>
    <mergeCell ref="E315:F315"/>
    <mergeCell ref="E316:F316"/>
    <mergeCell ref="E319:F319"/>
    <mergeCell ref="E294:F294"/>
    <mergeCell ref="E295:F295"/>
    <mergeCell ref="E298:F298"/>
    <mergeCell ref="E299:F299"/>
    <mergeCell ref="E300:F300"/>
    <mergeCell ref="E301:F301"/>
    <mergeCell ref="E302:F302"/>
    <mergeCell ref="E305:F305"/>
    <mergeCell ref="E306:F306"/>
    <mergeCell ref="E281:F281"/>
    <mergeCell ref="E284:F284"/>
    <mergeCell ref="E285:F285"/>
    <mergeCell ref="E286:F286"/>
    <mergeCell ref="E287:F287"/>
    <mergeCell ref="E288:F288"/>
    <mergeCell ref="E291:F291"/>
    <mergeCell ref="E292:F292"/>
    <mergeCell ref="E293:F293"/>
    <mergeCell ref="E271:F271"/>
    <mergeCell ref="E272:F272"/>
    <mergeCell ref="E273:F273"/>
    <mergeCell ref="E274:F274"/>
    <mergeCell ref="E277:F277"/>
    <mergeCell ref="E278:F278"/>
    <mergeCell ref="E279:F279"/>
    <mergeCell ref="E280:F280"/>
    <mergeCell ref="E11:F11"/>
    <mergeCell ref="E19:F19"/>
    <mergeCell ref="E37:F37"/>
    <mergeCell ref="E55:F55"/>
    <mergeCell ref="E71:F71"/>
    <mergeCell ref="E87:F87"/>
    <mergeCell ref="E88:F88"/>
    <mergeCell ref="E89:F89"/>
    <mergeCell ref="E90:F90"/>
    <mergeCell ref="E104:F104"/>
    <mergeCell ref="E130:F130"/>
    <mergeCell ref="E131:F131"/>
    <mergeCell ref="E132:F132"/>
    <mergeCell ref="E133:F133"/>
    <mergeCell ref="E162:F162"/>
    <mergeCell ref="E163:F163"/>
    <mergeCell ref="A3:J3"/>
    <mergeCell ref="A4:J4"/>
    <mergeCell ref="E5:F5"/>
    <mergeCell ref="E6:F6"/>
    <mergeCell ref="E7:F7"/>
    <mergeCell ref="H9:I9"/>
    <mergeCell ref="C1:D1"/>
    <mergeCell ref="E1:F1"/>
    <mergeCell ref="G1:H1"/>
    <mergeCell ref="I1:J1"/>
    <mergeCell ref="C2:D2"/>
    <mergeCell ref="E2:F2"/>
    <mergeCell ref="G2:H2"/>
    <mergeCell ref="I2:J2"/>
    <mergeCell ref="H21:I21"/>
    <mergeCell ref="E23:F23"/>
    <mergeCell ref="E24:F24"/>
    <mergeCell ref="E25:F25"/>
    <mergeCell ref="H27:I27"/>
    <mergeCell ref="E12:F12"/>
    <mergeCell ref="E13:F13"/>
    <mergeCell ref="H15:I15"/>
    <mergeCell ref="E17:F17"/>
    <mergeCell ref="E18:F18"/>
    <mergeCell ref="H39:I39"/>
    <mergeCell ref="E41:F41"/>
    <mergeCell ref="E42:F42"/>
    <mergeCell ref="E43:F43"/>
    <mergeCell ref="H45:I45"/>
    <mergeCell ref="E29:F29"/>
    <mergeCell ref="E30:F30"/>
    <mergeCell ref="E31:F31"/>
    <mergeCell ref="H33:I33"/>
    <mergeCell ref="E35:F35"/>
    <mergeCell ref="E36:F36"/>
    <mergeCell ref="H57:I57"/>
    <mergeCell ref="E59:F59"/>
    <mergeCell ref="E60:F60"/>
    <mergeCell ref="E61:F61"/>
    <mergeCell ref="E62:F62"/>
    <mergeCell ref="E47:F47"/>
    <mergeCell ref="E48:F48"/>
    <mergeCell ref="E49:F49"/>
    <mergeCell ref="H51:I51"/>
    <mergeCell ref="E53:F53"/>
    <mergeCell ref="E54:F54"/>
    <mergeCell ref="H73:I73"/>
    <mergeCell ref="E75:F75"/>
    <mergeCell ref="E76:F76"/>
    <mergeCell ref="E77:F77"/>
    <mergeCell ref="E78:F78"/>
    <mergeCell ref="E63:F63"/>
    <mergeCell ref="H65:I65"/>
    <mergeCell ref="E67:F67"/>
    <mergeCell ref="E68:F68"/>
    <mergeCell ref="E69:F69"/>
    <mergeCell ref="E70:F70"/>
    <mergeCell ref="H92:I92"/>
    <mergeCell ref="E94:F94"/>
    <mergeCell ref="E79:F79"/>
    <mergeCell ref="H81:I81"/>
    <mergeCell ref="E83:F83"/>
    <mergeCell ref="E84:F84"/>
    <mergeCell ref="E85:F85"/>
    <mergeCell ref="E86:F86"/>
    <mergeCell ref="E103:F103"/>
    <mergeCell ref="H106:I106"/>
    <mergeCell ref="E108:F108"/>
    <mergeCell ref="E109:F109"/>
    <mergeCell ref="E110:F110"/>
    <mergeCell ref="E95:F95"/>
    <mergeCell ref="E96:F96"/>
    <mergeCell ref="H98:I98"/>
    <mergeCell ref="E100:F100"/>
    <mergeCell ref="E101:F101"/>
    <mergeCell ref="E102:F102"/>
    <mergeCell ref="H135:I135"/>
    <mergeCell ref="E137:F137"/>
    <mergeCell ref="E111:F111"/>
    <mergeCell ref="E112:F112"/>
    <mergeCell ref="H125:I125"/>
    <mergeCell ref="E127:F127"/>
    <mergeCell ref="E128:F128"/>
    <mergeCell ref="E129:F129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H145:I145"/>
    <mergeCell ref="E147:F147"/>
    <mergeCell ref="E148:F148"/>
    <mergeCell ref="E149:F149"/>
    <mergeCell ref="E150:F150"/>
    <mergeCell ref="H152:I152"/>
    <mergeCell ref="E138:F138"/>
    <mergeCell ref="E139:F139"/>
    <mergeCell ref="E140:F140"/>
    <mergeCell ref="E141:F141"/>
    <mergeCell ref="E142:F142"/>
    <mergeCell ref="E143:F143"/>
    <mergeCell ref="E164:F164"/>
    <mergeCell ref="H166:I166"/>
    <mergeCell ref="E168:F168"/>
    <mergeCell ref="E169:F169"/>
    <mergeCell ref="E154:F154"/>
    <mergeCell ref="E155:F155"/>
    <mergeCell ref="E156:F156"/>
    <mergeCell ref="E157:F157"/>
    <mergeCell ref="H159:I159"/>
    <mergeCell ref="E161:F161"/>
    <mergeCell ref="E178:F178"/>
    <mergeCell ref="H180:I180"/>
    <mergeCell ref="E182:F182"/>
    <mergeCell ref="E183:F183"/>
    <mergeCell ref="E184:F184"/>
    <mergeCell ref="E185:F185"/>
    <mergeCell ref="E170:F170"/>
    <mergeCell ref="E171:F171"/>
    <mergeCell ref="H173:I173"/>
    <mergeCell ref="E175:F175"/>
    <mergeCell ref="E176:F176"/>
    <mergeCell ref="E177:F177"/>
    <mergeCell ref="E196:F196"/>
    <mergeCell ref="E197:F197"/>
    <mergeCell ref="E198:F198"/>
    <mergeCell ref="E199:F199"/>
    <mergeCell ref="H201:I201"/>
    <mergeCell ref="E203:F203"/>
    <mergeCell ref="H187:I187"/>
    <mergeCell ref="E189:F189"/>
    <mergeCell ref="E190:F190"/>
    <mergeCell ref="E191:F191"/>
    <mergeCell ref="E192:F192"/>
    <mergeCell ref="H194:I194"/>
    <mergeCell ref="H480:I480"/>
    <mergeCell ref="E482:F482"/>
    <mergeCell ref="E483:F483"/>
    <mergeCell ref="E484:F484"/>
    <mergeCell ref="E485:F485"/>
    <mergeCell ref="E486:F486"/>
    <mergeCell ref="H472:I472"/>
    <mergeCell ref="E474:F474"/>
    <mergeCell ref="E475:F475"/>
    <mergeCell ref="E476:F476"/>
    <mergeCell ref="E477:F477"/>
    <mergeCell ref="E478:F478"/>
    <mergeCell ref="H243:I243"/>
    <mergeCell ref="E466:F466"/>
    <mergeCell ref="E467:F467"/>
    <mergeCell ref="E468:F468"/>
    <mergeCell ref="E469:F469"/>
    <mergeCell ref="E470:F470"/>
    <mergeCell ref="E236:F236"/>
    <mergeCell ref="E237:F237"/>
    <mergeCell ref="E238:F238"/>
    <mergeCell ref="E239:F239"/>
    <mergeCell ref="E245:F245"/>
    <mergeCell ref="E246:F246"/>
    <mergeCell ref="E247:F247"/>
    <mergeCell ref="E248:F248"/>
    <mergeCell ref="E249:F249"/>
    <mergeCell ref="E250:F250"/>
    <mergeCell ref="E253:F253"/>
    <mergeCell ref="E254:F254"/>
    <mergeCell ref="E255:F255"/>
    <mergeCell ref="E256:F256"/>
    <mergeCell ref="E257:F257"/>
    <mergeCell ref="E258:F258"/>
    <mergeCell ref="E261:F261"/>
    <mergeCell ref="E262:F262"/>
    <mergeCell ref="E221:F221"/>
    <mergeCell ref="E222:F222"/>
    <mergeCell ref="E223:F223"/>
    <mergeCell ref="E227:F227"/>
    <mergeCell ref="E212:F212"/>
    <mergeCell ref="E213:F213"/>
    <mergeCell ref="E214:F214"/>
    <mergeCell ref="E499:F499"/>
    <mergeCell ref="E487:F487"/>
    <mergeCell ref="E488:F488"/>
    <mergeCell ref="E489:F489"/>
    <mergeCell ref="E240:F240"/>
    <mergeCell ref="E241:F241"/>
    <mergeCell ref="E228:F228"/>
    <mergeCell ref="E229:F229"/>
    <mergeCell ref="E230:F230"/>
    <mergeCell ref="E231:F231"/>
    <mergeCell ref="E232:F232"/>
    <mergeCell ref="E263:F263"/>
    <mergeCell ref="E264:F264"/>
    <mergeCell ref="E265:F265"/>
    <mergeCell ref="E266:F266"/>
    <mergeCell ref="E269:F269"/>
    <mergeCell ref="E270:F270"/>
    <mergeCell ref="H501:I501"/>
    <mergeCell ref="E503:F503"/>
    <mergeCell ref="E504:F504"/>
    <mergeCell ref="E505:F505"/>
    <mergeCell ref="E506:F506"/>
    <mergeCell ref="E123:F123"/>
    <mergeCell ref="H493:I493"/>
    <mergeCell ref="E495:F495"/>
    <mergeCell ref="E496:F496"/>
    <mergeCell ref="E497:F497"/>
    <mergeCell ref="E498:F498"/>
    <mergeCell ref="H491:I491"/>
    <mergeCell ref="H234:I234"/>
    <mergeCell ref="H225:I225"/>
    <mergeCell ref="E215:F215"/>
    <mergeCell ref="H217:I217"/>
    <mergeCell ref="E219:F219"/>
    <mergeCell ref="E204:F204"/>
    <mergeCell ref="E205:F205"/>
    <mergeCell ref="E206:F206"/>
    <mergeCell ref="H208:I208"/>
    <mergeCell ref="E210:F210"/>
    <mergeCell ref="E211:F211"/>
    <mergeCell ref="E220:F220"/>
    <mergeCell ref="E515:F515"/>
    <mergeCell ref="H517:I517"/>
    <mergeCell ref="E519:F519"/>
    <mergeCell ref="E520:F520"/>
    <mergeCell ref="E521:F521"/>
    <mergeCell ref="E522:F522"/>
    <mergeCell ref="E507:F507"/>
    <mergeCell ref="H509:I509"/>
    <mergeCell ref="E511:F511"/>
    <mergeCell ref="E512:F512"/>
    <mergeCell ref="E513:F513"/>
    <mergeCell ref="E514:F514"/>
    <mergeCell ref="E531:F531"/>
    <mergeCell ref="E532:F532"/>
    <mergeCell ref="E533:F533"/>
    <mergeCell ref="E534:F534"/>
    <mergeCell ref="H536:I536"/>
    <mergeCell ref="E538:F538"/>
    <mergeCell ref="E523:F523"/>
    <mergeCell ref="E524:F524"/>
    <mergeCell ref="H526:I526"/>
    <mergeCell ref="E528:F528"/>
    <mergeCell ref="E529:F529"/>
    <mergeCell ref="E530:F530"/>
    <mergeCell ref="H546:I546"/>
    <mergeCell ref="E548:F548"/>
    <mergeCell ref="E549:F549"/>
    <mergeCell ref="E550:F550"/>
    <mergeCell ref="E551:F551"/>
    <mergeCell ref="E552:F552"/>
    <mergeCell ref="E539:F539"/>
    <mergeCell ref="E540:F540"/>
    <mergeCell ref="E541:F541"/>
    <mergeCell ref="E542:F542"/>
    <mergeCell ref="E543:F543"/>
    <mergeCell ref="E544:F544"/>
    <mergeCell ref="E561:F561"/>
    <mergeCell ref="E562:F562"/>
    <mergeCell ref="E563:F563"/>
    <mergeCell ref="E564:F564"/>
    <mergeCell ref="H566:I566"/>
    <mergeCell ref="E568:F568"/>
    <mergeCell ref="E553:F553"/>
    <mergeCell ref="E554:F554"/>
    <mergeCell ref="H556:I556"/>
    <mergeCell ref="E558:F558"/>
    <mergeCell ref="E559:F559"/>
    <mergeCell ref="E560:F560"/>
    <mergeCell ref="H576:I576"/>
    <mergeCell ref="E578:F578"/>
    <mergeCell ref="E579:F579"/>
    <mergeCell ref="E580:F580"/>
    <mergeCell ref="E581:F581"/>
    <mergeCell ref="E582:F582"/>
    <mergeCell ref="E569:F569"/>
    <mergeCell ref="E570:F570"/>
    <mergeCell ref="E571:F571"/>
    <mergeCell ref="E572:F572"/>
    <mergeCell ref="E573:F573"/>
    <mergeCell ref="E574:F574"/>
    <mergeCell ref="H592:I592"/>
    <mergeCell ref="E594:F594"/>
    <mergeCell ref="E595:F595"/>
    <mergeCell ref="E596:F596"/>
    <mergeCell ref="E597:F597"/>
    <mergeCell ref="E598:F598"/>
    <mergeCell ref="H584:I584"/>
    <mergeCell ref="E586:F586"/>
    <mergeCell ref="E587:F587"/>
    <mergeCell ref="E588:F588"/>
    <mergeCell ref="E589:F589"/>
    <mergeCell ref="E590:F590"/>
    <mergeCell ref="H608:I608"/>
    <mergeCell ref="E610:F610"/>
    <mergeCell ref="E611:F611"/>
    <mergeCell ref="E612:F612"/>
    <mergeCell ref="E613:F613"/>
    <mergeCell ref="E614:F614"/>
    <mergeCell ref="H600:I600"/>
    <mergeCell ref="E602:F602"/>
    <mergeCell ref="E603:F603"/>
    <mergeCell ref="E604:F604"/>
    <mergeCell ref="E605:F605"/>
    <mergeCell ref="E606:F606"/>
    <mergeCell ref="H624:I624"/>
    <mergeCell ref="E626:F626"/>
    <mergeCell ref="E627:F627"/>
    <mergeCell ref="E628:F628"/>
    <mergeCell ref="E629:F629"/>
    <mergeCell ref="E630:F630"/>
    <mergeCell ref="H616:I616"/>
    <mergeCell ref="E618:F618"/>
    <mergeCell ref="E619:F619"/>
    <mergeCell ref="E620:F620"/>
    <mergeCell ref="E621:F621"/>
    <mergeCell ref="E622:F622"/>
    <mergeCell ref="H640:I640"/>
    <mergeCell ref="E642:F642"/>
    <mergeCell ref="E643:F643"/>
    <mergeCell ref="E644:F644"/>
    <mergeCell ref="E645:F645"/>
    <mergeCell ref="E646:F646"/>
    <mergeCell ref="H632:I632"/>
    <mergeCell ref="E634:F634"/>
    <mergeCell ref="E635:F635"/>
    <mergeCell ref="E636:F636"/>
    <mergeCell ref="E637:F637"/>
    <mergeCell ref="E638:F638"/>
    <mergeCell ref="H656:I656"/>
    <mergeCell ref="E658:F658"/>
    <mergeCell ref="E659:F659"/>
    <mergeCell ref="E660:F660"/>
    <mergeCell ref="E661:F661"/>
    <mergeCell ref="E662:F662"/>
    <mergeCell ref="H648:I648"/>
    <mergeCell ref="E650:F650"/>
    <mergeCell ref="E651:F651"/>
    <mergeCell ref="E652:F652"/>
    <mergeCell ref="E653:F653"/>
    <mergeCell ref="E654:F654"/>
    <mergeCell ref="E671:F671"/>
    <mergeCell ref="H673:I673"/>
    <mergeCell ref="E675:F675"/>
    <mergeCell ref="E676:F676"/>
    <mergeCell ref="E677:F677"/>
    <mergeCell ref="E678:F678"/>
    <mergeCell ref="H664:I664"/>
    <mergeCell ref="E666:F666"/>
    <mergeCell ref="E667:F667"/>
    <mergeCell ref="E668:F668"/>
    <mergeCell ref="E669:F669"/>
    <mergeCell ref="E670:F670"/>
    <mergeCell ref="E687:F687"/>
    <mergeCell ref="E688:F688"/>
    <mergeCell ref="E689:F689"/>
    <mergeCell ref="H691:I691"/>
    <mergeCell ref="E693:F693"/>
    <mergeCell ref="E694:F694"/>
    <mergeCell ref="E679:F679"/>
    <mergeCell ref="E680:F680"/>
    <mergeCell ref="H682:I682"/>
    <mergeCell ref="E684:F684"/>
    <mergeCell ref="E685:F685"/>
    <mergeCell ref="E686:F686"/>
    <mergeCell ref="E703:F703"/>
    <mergeCell ref="E704:F704"/>
    <mergeCell ref="E705:F705"/>
    <mergeCell ref="H707:I707"/>
    <mergeCell ref="E709:F709"/>
    <mergeCell ref="E710:F710"/>
    <mergeCell ref="E695:F695"/>
    <mergeCell ref="E696:F696"/>
    <mergeCell ref="E697:F697"/>
    <mergeCell ref="H699:I699"/>
    <mergeCell ref="E701:F701"/>
    <mergeCell ref="E702:F702"/>
    <mergeCell ref="E719:F719"/>
    <mergeCell ref="E720:F720"/>
    <mergeCell ref="H722:I722"/>
    <mergeCell ref="E724:F724"/>
    <mergeCell ref="E725:F725"/>
    <mergeCell ref="E726:F726"/>
    <mergeCell ref="E711:F711"/>
    <mergeCell ref="E712:F712"/>
    <mergeCell ref="E713:F713"/>
    <mergeCell ref="H715:I715"/>
    <mergeCell ref="E717:F717"/>
    <mergeCell ref="E718:F718"/>
    <mergeCell ref="E735:F735"/>
    <mergeCell ref="E736:F736"/>
    <mergeCell ref="E737:F737"/>
    <mergeCell ref="H739:I739"/>
    <mergeCell ref="E741:F741"/>
    <mergeCell ref="E742:F742"/>
    <mergeCell ref="E727:F727"/>
    <mergeCell ref="E728:F728"/>
    <mergeCell ref="E729:F729"/>
    <mergeCell ref="H731:I731"/>
    <mergeCell ref="E733:F733"/>
    <mergeCell ref="E734:F734"/>
    <mergeCell ref="E751:F751"/>
    <mergeCell ref="E752:F752"/>
    <mergeCell ref="E753:F753"/>
    <mergeCell ref="H755:I755"/>
    <mergeCell ref="E757:F757"/>
    <mergeCell ref="E758:F758"/>
    <mergeCell ref="E743:F743"/>
    <mergeCell ref="E744:F744"/>
    <mergeCell ref="E745:F745"/>
    <mergeCell ref="H747:I747"/>
    <mergeCell ref="E749:F749"/>
    <mergeCell ref="E750:F750"/>
    <mergeCell ref="E767:F767"/>
    <mergeCell ref="E768:F768"/>
    <mergeCell ref="E769:F769"/>
    <mergeCell ref="H771:I771"/>
    <mergeCell ref="E773:F773"/>
    <mergeCell ref="E774:F774"/>
    <mergeCell ref="E759:F759"/>
    <mergeCell ref="E760:F760"/>
    <mergeCell ref="E761:F761"/>
    <mergeCell ref="H763:I763"/>
    <mergeCell ref="E765:F765"/>
    <mergeCell ref="E766:F766"/>
    <mergeCell ref="E783:F783"/>
    <mergeCell ref="E784:F784"/>
    <mergeCell ref="E785:F785"/>
    <mergeCell ref="H787:I787"/>
    <mergeCell ref="E789:F789"/>
    <mergeCell ref="E790:F790"/>
    <mergeCell ref="E775:F775"/>
    <mergeCell ref="E776:F776"/>
    <mergeCell ref="E777:F777"/>
    <mergeCell ref="H779:I779"/>
    <mergeCell ref="E781:F781"/>
    <mergeCell ref="E782:F782"/>
    <mergeCell ref="E799:F799"/>
    <mergeCell ref="E800:F800"/>
    <mergeCell ref="E801:F801"/>
    <mergeCell ref="E802:F802"/>
    <mergeCell ref="H804:I804"/>
    <mergeCell ref="E806:F806"/>
    <mergeCell ref="E791:F791"/>
    <mergeCell ref="E792:F792"/>
    <mergeCell ref="E793:F793"/>
    <mergeCell ref="H795:I795"/>
    <mergeCell ref="E797:F797"/>
    <mergeCell ref="E798:F798"/>
    <mergeCell ref="H829:I829"/>
    <mergeCell ref="E815:F815"/>
    <mergeCell ref="E816:F816"/>
    <mergeCell ref="E817:F817"/>
    <mergeCell ref="E818:F818"/>
    <mergeCell ref="E819:F819"/>
    <mergeCell ref="H821:I821"/>
    <mergeCell ref="E807:F807"/>
    <mergeCell ref="E808:F808"/>
    <mergeCell ref="E809:F809"/>
    <mergeCell ref="E810:F810"/>
    <mergeCell ref="E811:F811"/>
    <mergeCell ref="H813:I813"/>
    <mergeCell ref="E831:F831"/>
    <mergeCell ref="E832:F832"/>
    <mergeCell ref="E833:F833"/>
    <mergeCell ref="E834:F834"/>
    <mergeCell ref="E835:F835"/>
    <mergeCell ref="E836:F836"/>
    <mergeCell ref="E823:F823"/>
    <mergeCell ref="E824:F824"/>
    <mergeCell ref="E825:F825"/>
    <mergeCell ref="E826:F826"/>
    <mergeCell ref="E827:F827"/>
    <mergeCell ref="E845:F845"/>
    <mergeCell ref="H847:I847"/>
    <mergeCell ref="E849:F849"/>
    <mergeCell ref="E850:F850"/>
    <mergeCell ref="E851:F851"/>
    <mergeCell ref="E852:F852"/>
    <mergeCell ref="H838:I838"/>
    <mergeCell ref="E840:F840"/>
    <mergeCell ref="E841:F841"/>
    <mergeCell ref="E842:F842"/>
    <mergeCell ref="E843:F843"/>
    <mergeCell ref="E844:F844"/>
    <mergeCell ref="E861:F861"/>
    <mergeCell ref="E862:F862"/>
    <mergeCell ref="E863:F863"/>
    <mergeCell ref="H865:I865"/>
    <mergeCell ref="E867:F867"/>
    <mergeCell ref="E868:F868"/>
    <mergeCell ref="E853:F853"/>
    <mergeCell ref="E854:F854"/>
    <mergeCell ref="H856:I856"/>
    <mergeCell ref="E858:F858"/>
    <mergeCell ref="E859:F859"/>
    <mergeCell ref="E860:F860"/>
    <mergeCell ref="E877:F877"/>
    <mergeCell ref="E878:F878"/>
    <mergeCell ref="E879:F879"/>
    <mergeCell ref="H881:I881"/>
    <mergeCell ref="E883:F883"/>
    <mergeCell ref="E884:F884"/>
    <mergeCell ref="E869:F869"/>
    <mergeCell ref="E870:F870"/>
    <mergeCell ref="E871:F871"/>
    <mergeCell ref="H873:I873"/>
    <mergeCell ref="E875:F875"/>
    <mergeCell ref="E876:F876"/>
    <mergeCell ref="E893:F893"/>
    <mergeCell ref="E894:F894"/>
    <mergeCell ref="E895:F895"/>
    <mergeCell ref="H897:I897"/>
    <mergeCell ref="E899:F899"/>
    <mergeCell ref="E900:F900"/>
    <mergeCell ref="E885:F885"/>
    <mergeCell ref="E886:F886"/>
    <mergeCell ref="E887:F887"/>
    <mergeCell ref="H889:I889"/>
    <mergeCell ref="E891:F891"/>
    <mergeCell ref="E892:F892"/>
    <mergeCell ref="E909:F909"/>
    <mergeCell ref="E910:F910"/>
    <mergeCell ref="E911:F911"/>
    <mergeCell ref="H913:I913"/>
    <mergeCell ref="E915:F915"/>
    <mergeCell ref="E916:F916"/>
    <mergeCell ref="E901:F901"/>
    <mergeCell ref="E902:F902"/>
    <mergeCell ref="E903:F903"/>
    <mergeCell ref="H905:I905"/>
    <mergeCell ref="E907:F907"/>
    <mergeCell ref="E908:F908"/>
    <mergeCell ref="E925:F925"/>
    <mergeCell ref="E926:F926"/>
    <mergeCell ref="H928:I928"/>
    <mergeCell ref="E930:F930"/>
    <mergeCell ref="E931:F931"/>
    <mergeCell ref="E932:F932"/>
    <mergeCell ref="E917:F917"/>
    <mergeCell ref="E918:F918"/>
    <mergeCell ref="E919:F919"/>
    <mergeCell ref="H921:I921"/>
    <mergeCell ref="E923:F923"/>
    <mergeCell ref="E924:F924"/>
    <mergeCell ref="E941:F941"/>
    <mergeCell ref="E942:F942"/>
    <mergeCell ref="E943:F943"/>
    <mergeCell ref="H945:I945"/>
    <mergeCell ref="A948:J948"/>
    <mergeCell ref="E949:F949"/>
    <mergeCell ref="E933:F933"/>
    <mergeCell ref="E934:F934"/>
    <mergeCell ref="E935:F935"/>
    <mergeCell ref="E936:F936"/>
    <mergeCell ref="H938:I938"/>
    <mergeCell ref="E940:F940"/>
    <mergeCell ref="H960:I960"/>
    <mergeCell ref="E962:F962"/>
    <mergeCell ref="E963:F963"/>
    <mergeCell ref="E950:F950"/>
    <mergeCell ref="E951:F951"/>
    <mergeCell ref="E952:F952"/>
    <mergeCell ref="E953:F953"/>
    <mergeCell ref="E954:F954"/>
    <mergeCell ref="E955:F955"/>
    <mergeCell ref="E964:F964"/>
    <mergeCell ref="E965:F965"/>
    <mergeCell ref="E966:F966"/>
    <mergeCell ref="E967:F967"/>
    <mergeCell ref="E968:F968"/>
    <mergeCell ref="E969:F969"/>
    <mergeCell ref="E956:F956"/>
    <mergeCell ref="E957:F957"/>
    <mergeCell ref="E958:F958"/>
    <mergeCell ref="E978:F978"/>
    <mergeCell ref="E979:F979"/>
    <mergeCell ref="E980:F980"/>
    <mergeCell ref="E981:F981"/>
    <mergeCell ref="E982:F982"/>
    <mergeCell ref="E983:F983"/>
    <mergeCell ref="E970:F970"/>
    <mergeCell ref="E971:F971"/>
    <mergeCell ref="H973:I973"/>
    <mergeCell ref="E975:F975"/>
    <mergeCell ref="E976:F976"/>
    <mergeCell ref="E977:F977"/>
    <mergeCell ref="E992:F992"/>
    <mergeCell ref="E993:F993"/>
    <mergeCell ref="E994:F994"/>
    <mergeCell ref="E995:F995"/>
    <mergeCell ref="E996:F996"/>
    <mergeCell ref="E997:F997"/>
    <mergeCell ref="E984:F984"/>
    <mergeCell ref="H986:I986"/>
    <mergeCell ref="E988:F988"/>
    <mergeCell ref="E989:F989"/>
    <mergeCell ref="E990:F990"/>
    <mergeCell ref="E991:F991"/>
    <mergeCell ref="E1006:F1006"/>
    <mergeCell ref="E1007:F1007"/>
    <mergeCell ref="E1008:F1008"/>
    <mergeCell ref="H1010:I1010"/>
    <mergeCell ref="E1012:F1012"/>
    <mergeCell ref="E1013:F1013"/>
    <mergeCell ref="H999:I999"/>
    <mergeCell ref="E1001:F1001"/>
    <mergeCell ref="E1002:F1002"/>
    <mergeCell ref="E1003:F1003"/>
    <mergeCell ref="E1004:F1004"/>
    <mergeCell ref="E1005:F1005"/>
    <mergeCell ref="E1024:F1024"/>
    <mergeCell ref="E1025:F1025"/>
    <mergeCell ref="E1026:F1026"/>
    <mergeCell ref="H1028:I1028"/>
    <mergeCell ref="E1030:F1030"/>
    <mergeCell ref="E1031:F1031"/>
    <mergeCell ref="E1014:F1014"/>
    <mergeCell ref="H1016:I1016"/>
    <mergeCell ref="E1018:F1018"/>
    <mergeCell ref="E1019:F1019"/>
    <mergeCell ref="E1020:F1020"/>
    <mergeCell ref="H1022:I1022"/>
    <mergeCell ref="E1042:F1042"/>
    <mergeCell ref="E1043:F1043"/>
    <mergeCell ref="E1044:F1044"/>
    <mergeCell ref="H1046:I1046"/>
    <mergeCell ref="E1048:F1048"/>
    <mergeCell ref="E1049:F1049"/>
    <mergeCell ref="E1032:F1032"/>
    <mergeCell ref="H1034:I1034"/>
    <mergeCell ref="E1036:F1036"/>
    <mergeCell ref="E1037:F1037"/>
    <mergeCell ref="E1038:F1038"/>
    <mergeCell ref="H1040:I1040"/>
    <mergeCell ref="E1060:F1060"/>
    <mergeCell ref="E1061:F1061"/>
    <mergeCell ref="E1062:F1062"/>
    <mergeCell ref="H1064:I1064"/>
    <mergeCell ref="E1066:F1066"/>
    <mergeCell ref="E1067:F1067"/>
    <mergeCell ref="E1050:F1050"/>
    <mergeCell ref="H1052:I1052"/>
    <mergeCell ref="E1054:F1054"/>
    <mergeCell ref="E1055:F1055"/>
    <mergeCell ref="E1056:F1056"/>
    <mergeCell ref="H1058:I1058"/>
    <mergeCell ref="E1076:F1076"/>
    <mergeCell ref="E1077:F1077"/>
    <mergeCell ref="E1078:F1078"/>
    <mergeCell ref="E1079:F1079"/>
    <mergeCell ref="E1080:F1080"/>
    <mergeCell ref="E1081:F1081"/>
    <mergeCell ref="E1068:F1068"/>
    <mergeCell ref="H1070:I1070"/>
    <mergeCell ref="E1072:F1072"/>
    <mergeCell ref="E1073:F1073"/>
    <mergeCell ref="E1074:F1074"/>
    <mergeCell ref="E1075:F1075"/>
    <mergeCell ref="E1090:F1090"/>
    <mergeCell ref="E1091:F1091"/>
    <mergeCell ref="E1092:F1092"/>
    <mergeCell ref="E1093:F1093"/>
    <mergeCell ref="E1094:F1094"/>
    <mergeCell ref="H1096:I1096"/>
    <mergeCell ref="H1083:I1083"/>
    <mergeCell ref="E1085:F1085"/>
    <mergeCell ref="E1086:F1086"/>
    <mergeCell ref="E1087:F1087"/>
    <mergeCell ref="E1088:F1088"/>
    <mergeCell ref="E1089:F1089"/>
    <mergeCell ref="E1104:F1104"/>
    <mergeCell ref="E1105:F1105"/>
    <mergeCell ref="E1106:F1106"/>
    <mergeCell ref="E1107:F1107"/>
    <mergeCell ref="H1109:I1109"/>
    <mergeCell ref="E1111:F1111"/>
    <mergeCell ref="E1098:F1098"/>
    <mergeCell ref="E1099:F1099"/>
    <mergeCell ref="E1100:F1100"/>
    <mergeCell ref="E1101:F1101"/>
    <mergeCell ref="E1102:F1102"/>
    <mergeCell ref="E1103:F1103"/>
    <mergeCell ref="H1122:I1122"/>
    <mergeCell ref="E1124:F1124"/>
    <mergeCell ref="E1125:F1125"/>
    <mergeCell ref="E1112:F1112"/>
    <mergeCell ref="E1113:F1113"/>
    <mergeCell ref="E1114:F1114"/>
    <mergeCell ref="E1115:F1115"/>
    <mergeCell ref="E1116:F1116"/>
    <mergeCell ref="E1117:F1117"/>
    <mergeCell ref="E1126:F1126"/>
    <mergeCell ref="E1127:F1127"/>
    <mergeCell ref="E1128:F1128"/>
    <mergeCell ref="E1129:F1129"/>
    <mergeCell ref="E1130:F1130"/>
    <mergeCell ref="E1131:F1131"/>
    <mergeCell ref="E1118:F1118"/>
    <mergeCell ref="E1119:F1119"/>
    <mergeCell ref="E1120:F1120"/>
    <mergeCell ref="A1142:J1142"/>
    <mergeCell ref="A1139:C1139"/>
    <mergeCell ref="F1139:G1139"/>
    <mergeCell ref="H1139:J1139"/>
    <mergeCell ref="A1140:C1140"/>
    <mergeCell ref="F1140:G1140"/>
    <mergeCell ref="H1140:J1140"/>
    <mergeCell ref="E1132:F1132"/>
    <mergeCell ref="E1133:F1133"/>
    <mergeCell ref="H1135:I1135"/>
    <mergeCell ref="A1138:C1138"/>
    <mergeCell ref="F1138:G1138"/>
    <mergeCell ref="H1138:J1138"/>
  </mergeCells>
  <pageMargins left="0.51181102362204722" right="0.51181102362204722" top="0.98425196850393704" bottom="0.98425196850393704" header="0.51181102362204722" footer="0.51181102362204722"/>
  <pageSetup paperSize="9" scale="74" fitToHeight="0" orientation="landscape" r:id="rId1"/>
  <headerFooter>
    <oddHeader>&amp;L &amp;CJustiça Federal de 1º Grau
Seção Judiciária do Espírito Santo &amp;R</oddHeader>
    <oddFooter xml:space="preserve">&amp;L &amp;C &amp;R&amp;P/&amp;N
</oddFooter>
  </headerFooter>
  <rowBreaks count="2" manualBreakCount="2">
    <brk id="912" max="9" man="1"/>
    <brk id="9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opLeftCell="A25" workbookViewId="0">
      <selection activeCell="F50" sqref="F50"/>
    </sheetView>
  </sheetViews>
  <sheetFormatPr defaultColWidth="9" defaultRowHeight="15" x14ac:dyDescent="0.25"/>
  <cols>
    <col min="1" max="1" width="9" style="112"/>
    <col min="2" max="2" width="31.75" style="112" bestFit="1" customWidth="1"/>
    <col min="3" max="3" width="10.5" style="112" customWidth="1"/>
    <col min="4" max="4" width="10.625" style="112" bestFit="1" customWidth="1"/>
    <col min="5" max="5" width="9.25" style="112" customWidth="1"/>
    <col min="6" max="6" width="10.625" style="112" bestFit="1" customWidth="1"/>
    <col min="7" max="16384" width="9" style="112"/>
  </cols>
  <sheetData>
    <row r="1" spans="1:6" ht="35.25" customHeight="1" x14ac:dyDescent="0.3">
      <c r="A1" s="269" t="s">
        <v>865</v>
      </c>
      <c r="B1" s="269"/>
      <c r="C1" s="269"/>
      <c r="D1" s="269"/>
      <c r="E1" s="269"/>
      <c r="F1" s="269"/>
    </row>
    <row r="2" spans="1:6" ht="15.75" thickBot="1" x14ac:dyDescent="0.3"/>
    <row r="3" spans="1:6" ht="20.25" customHeight="1" x14ac:dyDescent="0.25">
      <c r="A3" s="270" t="s">
        <v>866</v>
      </c>
      <c r="B3" s="272" t="s">
        <v>336</v>
      </c>
      <c r="C3" s="274" t="s">
        <v>867</v>
      </c>
      <c r="D3" s="274"/>
      <c r="E3" s="274" t="s">
        <v>868</v>
      </c>
      <c r="F3" s="275"/>
    </row>
    <row r="4" spans="1:6" ht="22.5" customHeight="1" x14ac:dyDescent="0.25">
      <c r="A4" s="271"/>
      <c r="B4" s="273"/>
      <c r="C4" s="114" t="s">
        <v>869</v>
      </c>
      <c r="D4" s="114" t="s">
        <v>870</v>
      </c>
      <c r="E4" s="114" t="s">
        <v>869</v>
      </c>
      <c r="F4" s="115" t="s">
        <v>870</v>
      </c>
    </row>
    <row r="5" spans="1:6" ht="22.5" customHeight="1" x14ac:dyDescent="0.25">
      <c r="A5" s="271"/>
      <c r="B5" s="273"/>
      <c r="C5" s="116" t="s">
        <v>871</v>
      </c>
      <c r="D5" s="116" t="s">
        <v>871</v>
      </c>
      <c r="E5" s="116" t="s">
        <v>871</v>
      </c>
      <c r="F5" s="117" t="s">
        <v>871</v>
      </c>
    </row>
    <row r="6" spans="1:6" ht="26.25" customHeight="1" x14ac:dyDescent="0.25">
      <c r="A6" s="264" t="s">
        <v>872</v>
      </c>
      <c r="B6" s="265"/>
      <c r="C6" s="265"/>
      <c r="D6" s="265"/>
      <c r="E6" s="265"/>
      <c r="F6" s="266"/>
    </row>
    <row r="7" spans="1:6" ht="20.25" customHeight="1" x14ac:dyDescent="0.25">
      <c r="A7" s="118" t="s">
        <v>873</v>
      </c>
      <c r="B7" s="119" t="s">
        <v>874</v>
      </c>
      <c r="C7" s="120">
        <v>0</v>
      </c>
      <c r="D7" s="120">
        <v>0</v>
      </c>
      <c r="E7" s="120">
        <v>0.2</v>
      </c>
      <c r="F7" s="121">
        <v>0.2</v>
      </c>
    </row>
    <row r="8" spans="1:6" ht="20.25" customHeight="1" x14ac:dyDescent="0.25">
      <c r="A8" s="118" t="s">
        <v>875</v>
      </c>
      <c r="B8" s="119" t="s">
        <v>876</v>
      </c>
      <c r="C8" s="120">
        <v>1.4999999999999999E-2</v>
      </c>
      <c r="D8" s="120">
        <v>1.4999999999999999E-2</v>
      </c>
      <c r="E8" s="120">
        <v>1.4999999999999999E-2</v>
      </c>
      <c r="F8" s="121">
        <v>1.4999999999999999E-2</v>
      </c>
    </row>
    <row r="9" spans="1:6" ht="20.25" customHeight="1" x14ac:dyDescent="0.25">
      <c r="A9" s="118" t="s">
        <v>877</v>
      </c>
      <c r="B9" s="119" t="s">
        <v>878</v>
      </c>
      <c r="C9" s="120">
        <v>0.01</v>
      </c>
      <c r="D9" s="120">
        <v>0.01</v>
      </c>
      <c r="E9" s="120">
        <v>0.01</v>
      </c>
      <c r="F9" s="121">
        <v>0.01</v>
      </c>
    </row>
    <row r="10" spans="1:6" ht="20.25" customHeight="1" x14ac:dyDescent="0.25">
      <c r="A10" s="118" t="s">
        <v>879</v>
      </c>
      <c r="B10" s="119" t="s">
        <v>880</v>
      </c>
      <c r="C10" s="120">
        <v>2E-3</v>
      </c>
      <c r="D10" s="120">
        <v>2E-3</v>
      </c>
      <c r="E10" s="120">
        <v>2E-3</v>
      </c>
      <c r="F10" s="121">
        <v>2E-3</v>
      </c>
    </row>
    <row r="11" spans="1:6" ht="20.25" customHeight="1" x14ac:dyDescent="0.25">
      <c r="A11" s="118" t="s">
        <v>881</v>
      </c>
      <c r="B11" s="119" t="s">
        <v>882</v>
      </c>
      <c r="C11" s="120">
        <v>6.0000000000000001E-3</v>
      </c>
      <c r="D11" s="120">
        <v>6.0000000000000001E-3</v>
      </c>
      <c r="E11" s="120">
        <v>6.0000000000000001E-3</v>
      </c>
      <c r="F11" s="121">
        <v>6.0000000000000001E-3</v>
      </c>
    </row>
    <row r="12" spans="1:6" ht="20.25" customHeight="1" x14ac:dyDescent="0.25">
      <c r="A12" s="118" t="s">
        <v>883</v>
      </c>
      <c r="B12" s="119" t="s">
        <v>884</v>
      </c>
      <c r="C12" s="120">
        <v>2.5000000000000001E-2</v>
      </c>
      <c r="D12" s="120">
        <v>2.5000000000000001E-2</v>
      </c>
      <c r="E12" s="120">
        <v>2.5000000000000001E-2</v>
      </c>
      <c r="F12" s="121">
        <v>2.5000000000000001E-2</v>
      </c>
    </row>
    <row r="13" spans="1:6" ht="20.25" customHeight="1" x14ac:dyDescent="0.25">
      <c r="A13" s="118" t="s">
        <v>885</v>
      </c>
      <c r="B13" s="119" t="s">
        <v>886</v>
      </c>
      <c r="C13" s="120">
        <v>0.03</v>
      </c>
      <c r="D13" s="120">
        <v>0.03</v>
      </c>
      <c r="E13" s="120">
        <v>0.03</v>
      </c>
      <c r="F13" s="121">
        <v>0.03</v>
      </c>
    </row>
    <row r="14" spans="1:6" ht="20.25" customHeight="1" x14ac:dyDescent="0.25">
      <c r="A14" s="118" t="s">
        <v>887</v>
      </c>
      <c r="B14" s="119" t="s">
        <v>888</v>
      </c>
      <c r="C14" s="120">
        <v>0.08</v>
      </c>
      <c r="D14" s="120">
        <v>0.08</v>
      </c>
      <c r="E14" s="120">
        <v>0.08</v>
      </c>
      <c r="F14" s="121">
        <v>0.08</v>
      </c>
    </row>
    <row r="15" spans="1:6" ht="20.25" customHeight="1" x14ac:dyDescent="0.25">
      <c r="A15" s="118" t="s">
        <v>889</v>
      </c>
      <c r="B15" s="119" t="s">
        <v>890</v>
      </c>
      <c r="C15" s="120">
        <v>0.01</v>
      </c>
      <c r="D15" s="120">
        <v>0.01</v>
      </c>
      <c r="E15" s="120">
        <v>0.01</v>
      </c>
      <c r="F15" s="121">
        <v>0.01</v>
      </c>
    </row>
    <row r="16" spans="1:6" ht="21" customHeight="1" x14ac:dyDescent="0.25">
      <c r="A16" s="113" t="s">
        <v>891</v>
      </c>
      <c r="B16" s="122" t="s">
        <v>892</v>
      </c>
      <c r="C16" s="123">
        <f>SUM(C7:C15)</f>
        <v>0.17799999999999999</v>
      </c>
      <c r="D16" s="123">
        <f t="shared" ref="D16:F16" si="0">SUM(D7:D15)</f>
        <v>0.17799999999999999</v>
      </c>
      <c r="E16" s="123">
        <f t="shared" si="0"/>
        <v>0.37800000000000006</v>
      </c>
      <c r="F16" s="124">
        <f t="shared" si="0"/>
        <v>0.37800000000000006</v>
      </c>
    </row>
    <row r="17" spans="1:6" ht="26.25" customHeight="1" x14ac:dyDescent="0.25">
      <c r="A17" s="264" t="s">
        <v>893</v>
      </c>
      <c r="B17" s="265"/>
      <c r="C17" s="265"/>
      <c r="D17" s="265"/>
      <c r="E17" s="265"/>
      <c r="F17" s="266"/>
    </row>
    <row r="18" spans="1:6" ht="21.75" customHeight="1" x14ac:dyDescent="0.25">
      <c r="A18" s="118" t="s">
        <v>894</v>
      </c>
      <c r="B18" s="125" t="s">
        <v>895</v>
      </c>
      <c r="C18" s="126">
        <v>0.1792</v>
      </c>
      <c r="D18" s="125" t="s">
        <v>896</v>
      </c>
      <c r="E18" s="126">
        <f>C18</f>
        <v>0.1792</v>
      </c>
      <c r="F18" s="127" t="s">
        <v>896</v>
      </c>
    </row>
    <row r="19" spans="1:6" ht="21.75" customHeight="1" x14ac:dyDescent="0.25">
      <c r="A19" s="118" t="s">
        <v>897</v>
      </c>
      <c r="B19" s="125" t="s">
        <v>898</v>
      </c>
      <c r="C19" s="126">
        <v>4.3099999999999999E-2</v>
      </c>
      <c r="D19" s="125" t="s">
        <v>896</v>
      </c>
      <c r="E19" s="126">
        <f t="shared" ref="E19:F27" si="1">C19</f>
        <v>4.3099999999999999E-2</v>
      </c>
      <c r="F19" s="127" t="s">
        <v>896</v>
      </c>
    </row>
    <row r="20" spans="1:6" ht="21.75" customHeight="1" x14ac:dyDescent="0.25">
      <c r="A20" s="118" t="s">
        <v>899</v>
      </c>
      <c r="B20" s="125" t="s">
        <v>900</v>
      </c>
      <c r="C20" s="126">
        <v>8.5000000000000006E-3</v>
      </c>
      <c r="D20" s="126">
        <v>6.4000000000000003E-3</v>
      </c>
      <c r="E20" s="126">
        <f t="shared" si="1"/>
        <v>8.5000000000000006E-3</v>
      </c>
      <c r="F20" s="128">
        <f>D20</f>
        <v>6.4000000000000003E-3</v>
      </c>
    </row>
    <row r="21" spans="1:6" ht="21.75" customHeight="1" x14ac:dyDescent="0.25">
      <c r="A21" s="118" t="s">
        <v>901</v>
      </c>
      <c r="B21" s="125" t="s">
        <v>902</v>
      </c>
      <c r="C21" s="126">
        <v>0.1108</v>
      </c>
      <c r="D21" s="126">
        <v>8.3299999999999999E-2</v>
      </c>
      <c r="E21" s="126">
        <f t="shared" si="1"/>
        <v>0.1108</v>
      </c>
      <c r="F21" s="128">
        <f t="shared" si="1"/>
        <v>8.3299999999999999E-2</v>
      </c>
    </row>
    <row r="22" spans="1:6" ht="21.75" customHeight="1" x14ac:dyDescent="0.25">
      <c r="A22" s="118" t="s">
        <v>903</v>
      </c>
      <c r="B22" s="125" t="s">
        <v>904</v>
      </c>
      <c r="C22" s="126">
        <v>5.9999999999999995E-4</v>
      </c>
      <c r="D22" s="126">
        <v>4.0000000000000002E-4</v>
      </c>
      <c r="E22" s="126">
        <f t="shared" si="1"/>
        <v>5.9999999999999995E-4</v>
      </c>
      <c r="F22" s="128">
        <f t="shared" si="1"/>
        <v>4.0000000000000002E-4</v>
      </c>
    </row>
    <row r="23" spans="1:6" ht="21.75" customHeight="1" x14ac:dyDescent="0.25">
      <c r="A23" s="118" t="s">
        <v>905</v>
      </c>
      <c r="B23" s="125" t="s">
        <v>906</v>
      </c>
      <c r="C23" s="126">
        <v>7.4000000000000003E-3</v>
      </c>
      <c r="D23" s="126">
        <v>5.5999999999999999E-3</v>
      </c>
      <c r="E23" s="126">
        <f t="shared" si="1"/>
        <v>7.4000000000000003E-3</v>
      </c>
      <c r="F23" s="128">
        <f t="shared" si="1"/>
        <v>5.5999999999999999E-3</v>
      </c>
    </row>
    <row r="24" spans="1:6" ht="21.75" customHeight="1" x14ac:dyDescent="0.25">
      <c r="A24" s="118" t="s">
        <v>907</v>
      </c>
      <c r="B24" s="125" t="s">
        <v>908</v>
      </c>
      <c r="C24" s="126">
        <v>1.3899999999999999E-2</v>
      </c>
      <c r="D24" s="126" t="s">
        <v>896</v>
      </c>
      <c r="E24" s="126">
        <f t="shared" si="1"/>
        <v>1.3899999999999999E-2</v>
      </c>
      <c r="F24" s="128" t="str">
        <f t="shared" si="1"/>
        <v>Não incide</v>
      </c>
    </row>
    <row r="25" spans="1:6" ht="21.75" customHeight="1" x14ac:dyDescent="0.25">
      <c r="A25" s="118" t="s">
        <v>909</v>
      </c>
      <c r="B25" s="125" t="s">
        <v>910</v>
      </c>
      <c r="C25" s="126">
        <v>1E-3</v>
      </c>
      <c r="D25" s="126">
        <v>8.0000000000000004E-4</v>
      </c>
      <c r="E25" s="126">
        <f t="shared" si="1"/>
        <v>1E-3</v>
      </c>
      <c r="F25" s="128">
        <f t="shared" si="1"/>
        <v>8.0000000000000004E-4</v>
      </c>
    </row>
    <row r="26" spans="1:6" ht="21.75" customHeight="1" x14ac:dyDescent="0.25">
      <c r="A26" s="118" t="s">
        <v>911</v>
      </c>
      <c r="B26" s="125" t="s">
        <v>912</v>
      </c>
      <c r="C26" s="126">
        <v>0.12640000000000001</v>
      </c>
      <c r="D26" s="126">
        <v>9.5100000000000004E-2</v>
      </c>
      <c r="E26" s="126">
        <f t="shared" si="1"/>
        <v>0.12640000000000001</v>
      </c>
      <c r="F26" s="128">
        <f t="shared" si="1"/>
        <v>9.5100000000000004E-2</v>
      </c>
    </row>
    <row r="27" spans="1:6" ht="21.75" customHeight="1" x14ac:dyDescent="0.25">
      <c r="A27" s="118" t="s">
        <v>913</v>
      </c>
      <c r="B27" s="125" t="s">
        <v>914</v>
      </c>
      <c r="C27" s="126">
        <v>4.0000000000000002E-4</v>
      </c>
      <c r="D27" s="126">
        <v>2.9999999999999997E-4</v>
      </c>
      <c r="E27" s="126">
        <f t="shared" si="1"/>
        <v>4.0000000000000002E-4</v>
      </c>
      <c r="F27" s="128">
        <f t="shared" si="1"/>
        <v>2.9999999999999997E-4</v>
      </c>
    </row>
    <row r="28" spans="1:6" ht="21.75" customHeight="1" x14ac:dyDescent="0.25">
      <c r="A28" s="113" t="s">
        <v>915</v>
      </c>
      <c r="B28" s="122" t="s">
        <v>892</v>
      </c>
      <c r="C28" s="123">
        <f>SUM(C18:C27)</f>
        <v>0.49130000000000007</v>
      </c>
      <c r="D28" s="123">
        <f t="shared" ref="D28" si="2">SUM(D19:D27)</f>
        <v>0.19189999999999999</v>
      </c>
      <c r="E28" s="123">
        <f>SUM(E18:E27)</f>
        <v>0.49130000000000007</v>
      </c>
      <c r="F28" s="124">
        <f>SUM(F18:F27)</f>
        <v>0.19189999999999999</v>
      </c>
    </row>
    <row r="29" spans="1:6" ht="21.75" customHeight="1" x14ac:dyDescent="0.25">
      <c r="A29" s="264" t="s">
        <v>916</v>
      </c>
      <c r="B29" s="265"/>
      <c r="C29" s="265"/>
      <c r="D29" s="265"/>
      <c r="E29" s="265"/>
      <c r="F29" s="266"/>
    </row>
    <row r="30" spans="1:6" ht="20.25" customHeight="1" x14ac:dyDescent="0.25">
      <c r="A30" s="118" t="s">
        <v>917</v>
      </c>
      <c r="B30" s="125" t="s">
        <v>918</v>
      </c>
      <c r="C30" s="126">
        <v>5.8599999999999999E-2</v>
      </c>
      <c r="D30" s="126">
        <v>4.41E-2</v>
      </c>
      <c r="E30" s="126">
        <f>C30</f>
        <v>5.8599999999999999E-2</v>
      </c>
      <c r="F30" s="128">
        <f>D30</f>
        <v>4.41E-2</v>
      </c>
    </row>
    <row r="31" spans="1:6" ht="20.25" customHeight="1" x14ac:dyDescent="0.25">
      <c r="A31" s="118" t="s">
        <v>919</v>
      </c>
      <c r="B31" s="125" t="s">
        <v>920</v>
      </c>
      <c r="C31" s="126">
        <v>1.4E-3</v>
      </c>
      <c r="D31" s="126">
        <v>1E-3</v>
      </c>
      <c r="E31" s="126">
        <f t="shared" ref="E31:F34" si="3">C31</f>
        <v>1.4E-3</v>
      </c>
      <c r="F31" s="128">
        <f t="shared" si="3"/>
        <v>1E-3</v>
      </c>
    </row>
    <row r="32" spans="1:6" ht="20.25" customHeight="1" x14ac:dyDescent="0.25">
      <c r="A32" s="118" t="s">
        <v>921</v>
      </c>
      <c r="B32" s="125" t="s">
        <v>922</v>
      </c>
      <c r="C32" s="126">
        <v>1.5599999999999999E-2</v>
      </c>
      <c r="D32" s="126">
        <v>1.17E-2</v>
      </c>
      <c r="E32" s="126">
        <f t="shared" si="3"/>
        <v>1.5599999999999999E-2</v>
      </c>
      <c r="F32" s="128">
        <f t="shared" si="3"/>
        <v>1.17E-2</v>
      </c>
    </row>
    <row r="33" spans="1:6" ht="20.25" customHeight="1" x14ac:dyDescent="0.25">
      <c r="A33" s="118" t="s">
        <v>923</v>
      </c>
      <c r="B33" s="125" t="s">
        <v>924</v>
      </c>
      <c r="C33" s="126">
        <v>2.9899999999999999E-2</v>
      </c>
      <c r="D33" s="126">
        <v>2.2499999999999999E-2</v>
      </c>
      <c r="E33" s="126">
        <f t="shared" si="3"/>
        <v>2.9899999999999999E-2</v>
      </c>
      <c r="F33" s="128">
        <f t="shared" si="3"/>
        <v>2.2499999999999999E-2</v>
      </c>
    </row>
    <row r="34" spans="1:6" ht="20.25" customHeight="1" x14ac:dyDescent="0.25">
      <c r="A34" s="118" t="s">
        <v>925</v>
      </c>
      <c r="B34" s="125" t="s">
        <v>926</v>
      </c>
      <c r="C34" s="126">
        <v>4.8999999999999998E-3</v>
      </c>
      <c r="D34" s="126">
        <v>3.7000000000000002E-3</v>
      </c>
      <c r="E34" s="126">
        <f t="shared" si="3"/>
        <v>4.8999999999999998E-3</v>
      </c>
      <c r="F34" s="128">
        <f t="shared" si="3"/>
        <v>3.7000000000000002E-3</v>
      </c>
    </row>
    <row r="35" spans="1:6" s="129" customFormat="1" ht="20.25" customHeight="1" x14ac:dyDescent="0.25">
      <c r="A35" s="113" t="s">
        <v>927</v>
      </c>
      <c r="B35" s="122" t="s">
        <v>892</v>
      </c>
      <c r="C35" s="123">
        <f>SUM(C30:C34)</f>
        <v>0.1104</v>
      </c>
      <c r="D35" s="123">
        <f t="shared" ref="D35:F35" si="4">SUM(D30:D34)</f>
        <v>8.3000000000000004E-2</v>
      </c>
      <c r="E35" s="123">
        <f t="shared" si="4"/>
        <v>0.1104</v>
      </c>
      <c r="F35" s="124">
        <f t="shared" si="4"/>
        <v>8.3000000000000004E-2</v>
      </c>
    </row>
    <row r="36" spans="1:6" ht="21.75" customHeight="1" x14ac:dyDescent="0.25">
      <c r="A36" s="264" t="s">
        <v>928</v>
      </c>
      <c r="B36" s="265"/>
      <c r="C36" s="265"/>
      <c r="D36" s="265"/>
      <c r="E36" s="265"/>
      <c r="F36" s="266"/>
    </row>
    <row r="37" spans="1:6" ht="33" customHeight="1" x14ac:dyDescent="0.25">
      <c r="A37" s="118" t="s">
        <v>929</v>
      </c>
      <c r="B37" s="125" t="s">
        <v>930</v>
      </c>
      <c r="C37" s="126">
        <f t="shared" ref="C37:F37" si="5">C16*C28</f>
        <v>8.7451400000000012E-2</v>
      </c>
      <c r="D37" s="126">
        <f t="shared" si="5"/>
        <v>3.4158199999999993E-2</v>
      </c>
      <c r="E37" s="126">
        <f>E16*E28</f>
        <v>0.18571140000000005</v>
      </c>
      <c r="F37" s="128">
        <f t="shared" si="5"/>
        <v>7.2538200000000011E-2</v>
      </c>
    </row>
    <row r="38" spans="1:6" ht="45" x14ac:dyDescent="0.25">
      <c r="A38" s="118" t="s">
        <v>931</v>
      </c>
      <c r="B38" s="130" t="s">
        <v>932</v>
      </c>
      <c r="C38" s="126">
        <f t="shared" ref="C38:F38" si="6">C16*C31+C14*C30</f>
        <v>4.9372000000000001E-3</v>
      </c>
      <c r="D38" s="126">
        <f t="shared" si="6"/>
        <v>3.7060000000000001E-3</v>
      </c>
      <c r="E38" s="126">
        <f t="shared" si="6"/>
        <v>5.2172E-3</v>
      </c>
      <c r="F38" s="128">
        <f t="shared" si="6"/>
        <v>3.9059999999999997E-3</v>
      </c>
    </row>
    <row r="39" spans="1:6" s="133" customFormat="1" ht="29.25" customHeight="1" x14ac:dyDescent="0.2">
      <c r="A39" s="113" t="s">
        <v>933</v>
      </c>
      <c r="B39" s="122" t="s">
        <v>892</v>
      </c>
      <c r="C39" s="131">
        <f>SUM(C37:C38)</f>
        <v>9.2388600000000015E-2</v>
      </c>
      <c r="D39" s="131">
        <f t="shared" ref="D39:F39" si="7">SUM(D37:D38)</f>
        <v>3.7864199999999994E-2</v>
      </c>
      <c r="E39" s="131">
        <f t="shared" si="7"/>
        <v>0.19092860000000006</v>
      </c>
      <c r="F39" s="132">
        <f t="shared" si="7"/>
        <v>7.6444200000000018E-2</v>
      </c>
    </row>
    <row r="40" spans="1:6" ht="27" customHeight="1" thickBot="1" x14ac:dyDescent="0.3">
      <c r="A40" s="267" t="s">
        <v>934</v>
      </c>
      <c r="B40" s="268"/>
      <c r="C40" s="134">
        <f>C16+C28+C35+C39</f>
        <v>0.8720886000000001</v>
      </c>
      <c r="D40" s="134">
        <f t="shared" ref="D40:F40" si="8">D16+D28+D35+D39</f>
        <v>0.49076420000000004</v>
      </c>
      <c r="E40" s="134">
        <f t="shared" si="8"/>
        <v>1.1706286000000004</v>
      </c>
      <c r="F40" s="135">
        <f t="shared" si="8"/>
        <v>0.72934420000000011</v>
      </c>
    </row>
  </sheetData>
  <mergeCells count="10">
    <mergeCell ref="A17:F17"/>
    <mergeCell ref="A29:F29"/>
    <mergeCell ref="A36:F36"/>
    <mergeCell ref="A40:B40"/>
    <mergeCell ref="A1:F1"/>
    <mergeCell ref="A3:A5"/>
    <mergeCell ref="B3:B5"/>
    <mergeCell ref="C3:D3"/>
    <mergeCell ref="E3:F3"/>
    <mergeCell ref="A6:F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Header>&amp;C&amp;"Arial,Negrito"&amp;14ANEXO 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opLeftCell="A25" workbookViewId="0">
      <selection activeCell="F45" sqref="F45"/>
    </sheetView>
  </sheetViews>
  <sheetFormatPr defaultColWidth="9" defaultRowHeight="15" x14ac:dyDescent="0.25"/>
  <cols>
    <col min="1" max="1" width="10.5" style="112" customWidth="1"/>
    <col min="2" max="2" width="29" style="112" customWidth="1"/>
    <col min="3" max="3" width="13.125" style="112" customWidth="1"/>
    <col min="4" max="4" width="13" style="112" customWidth="1"/>
    <col min="5" max="5" width="12.75" style="112" customWidth="1"/>
    <col min="6" max="6" width="12.625" style="112" customWidth="1"/>
    <col min="7" max="7" width="14.75" style="112" customWidth="1"/>
    <col min="8" max="16384" width="9" style="112"/>
  </cols>
  <sheetData>
    <row r="1" spans="1:6" ht="28.5" customHeight="1" x14ac:dyDescent="0.25">
      <c r="A1" s="276" t="s">
        <v>935</v>
      </c>
      <c r="B1" s="276"/>
      <c r="C1" s="276"/>
      <c r="D1" s="276"/>
      <c r="E1" s="276"/>
      <c r="F1" s="276"/>
    </row>
    <row r="2" spans="1:6" ht="15.75" thickBot="1" x14ac:dyDescent="0.3"/>
    <row r="3" spans="1:6" ht="25.5" customHeight="1" x14ac:dyDescent="0.25">
      <c r="A3" s="270" t="s">
        <v>866</v>
      </c>
      <c r="B3" s="272" t="s">
        <v>336</v>
      </c>
      <c r="C3" s="277" t="s">
        <v>867</v>
      </c>
      <c r="D3" s="277"/>
      <c r="E3" s="277" t="s">
        <v>868</v>
      </c>
      <c r="F3" s="278"/>
    </row>
    <row r="4" spans="1:6" ht="20.25" customHeight="1" x14ac:dyDescent="0.25">
      <c r="A4" s="271"/>
      <c r="B4" s="273"/>
      <c r="C4" s="116" t="s">
        <v>869</v>
      </c>
      <c r="D4" s="116" t="s">
        <v>870</v>
      </c>
      <c r="E4" s="116" t="s">
        <v>869</v>
      </c>
      <c r="F4" s="117" t="s">
        <v>870</v>
      </c>
    </row>
    <row r="5" spans="1:6" x14ac:dyDescent="0.25">
      <c r="A5" s="271"/>
      <c r="B5" s="273"/>
      <c r="C5" s="116" t="s">
        <v>871</v>
      </c>
      <c r="D5" s="116" t="s">
        <v>871</v>
      </c>
      <c r="E5" s="116" t="s">
        <v>871</v>
      </c>
      <c r="F5" s="117" t="s">
        <v>871</v>
      </c>
    </row>
    <row r="6" spans="1:6" ht="26.25" customHeight="1" x14ac:dyDescent="0.25">
      <c r="A6" s="264" t="s">
        <v>872</v>
      </c>
      <c r="B6" s="265"/>
      <c r="C6" s="265"/>
      <c r="D6" s="265"/>
      <c r="E6" s="265"/>
      <c r="F6" s="266"/>
    </row>
    <row r="7" spans="1:6" ht="20.25" customHeight="1" x14ac:dyDescent="0.25">
      <c r="A7" s="118" t="s">
        <v>873</v>
      </c>
      <c r="B7" s="119" t="s">
        <v>874</v>
      </c>
      <c r="C7" s="120">
        <v>0</v>
      </c>
      <c r="D7" s="120">
        <v>0</v>
      </c>
      <c r="E7" s="120">
        <v>0</v>
      </c>
      <c r="F7" s="121">
        <v>0</v>
      </c>
    </row>
    <row r="8" spans="1:6" ht="20.25" customHeight="1" x14ac:dyDescent="0.25">
      <c r="A8" s="118" t="s">
        <v>875</v>
      </c>
      <c r="B8" s="119" t="s">
        <v>876</v>
      </c>
      <c r="C8" s="120">
        <v>0</v>
      </c>
      <c r="D8" s="120">
        <v>0</v>
      </c>
      <c r="E8" s="120">
        <v>0</v>
      </c>
      <c r="F8" s="121">
        <v>0</v>
      </c>
    </row>
    <row r="9" spans="1:6" ht="20.25" customHeight="1" x14ac:dyDescent="0.25">
      <c r="A9" s="118" t="s">
        <v>877</v>
      </c>
      <c r="B9" s="119" t="s">
        <v>878</v>
      </c>
      <c r="C9" s="120">
        <v>0</v>
      </c>
      <c r="D9" s="120">
        <v>0</v>
      </c>
      <c r="E9" s="120">
        <v>0</v>
      </c>
      <c r="F9" s="121">
        <v>0</v>
      </c>
    </row>
    <row r="10" spans="1:6" ht="20.25" customHeight="1" x14ac:dyDescent="0.25">
      <c r="A10" s="118" t="s">
        <v>879</v>
      </c>
      <c r="B10" s="119" t="s">
        <v>880</v>
      </c>
      <c r="C10" s="120">
        <v>2E-3</v>
      </c>
      <c r="D10" s="120">
        <v>2E-3</v>
      </c>
      <c r="E10" s="120">
        <v>2E-3</v>
      </c>
      <c r="F10" s="121">
        <v>2E-3</v>
      </c>
    </row>
    <row r="11" spans="1:6" ht="20.25" customHeight="1" x14ac:dyDescent="0.25">
      <c r="A11" s="118" t="s">
        <v>881</v>
      </c>
      <c r="B11" s="119" t="s">
        <v>882</v>
      </c>
      <c r="C11" s="120">
        <v>0</v>
      </c>
      <c r="D11" s="120">
        <v>0</v>
      </c>
      <c r="E11" s="120">
        <v>0</v>
      </c>
      <c r="F11" s="121">
        <v>0</v>
      </c>
    </row>
    <row r="12" spans="1:6" ht="20.25" customHeight="1" x14ac:dyDescent="0.25">
      <c r="A12" s="118" t="s">
        <v>883</v>
      </c>
      <c r="B12" s="119" t="s">
        <v>884</v>
      </c>
      <c r="C12" s="120">
        <v>2.5000000000000001E-2</v>
      </c>
      <c r="D12" s="120">
        <v>2.5000000000000001E-2</v>
      </c>
      <c r="E12" s="120">
        <v>2.5000000000000001E-2</v>
      </c>
      <c r="F12" s="121">
        <v>2.5000000000000001E-2</v>
      </c>
    </row>
    <row r="13" spans="1:6" ht="20.25" customHeight="1" x14ac:dyDescent="0.25">
      <c r="A13" s="118" t="s">
        <v>885</v>
      </c>
      <c r="B13" s="119" t="s">
        <v>886</v>
      </c>
      <c r="C13" s="120">
        <v>0.03</v>
      </c>
      <c r="D13" s="120">
        <v>0.03</v>
      </c>
      <c r="E13" s="120">
        <v>0.03</v>
      </c>
      <c r="F13" s="121">
        <v>0.03</v>
      </c>
    </row>
    <row r="14" spans="1:6" ht="20.25" customHeight="1" x14ac:dyDescent="0.25">
      <c r="A14" s="118" t="s">
        <v>887</v>
      </c>
      <c r="B14" s="119" t="s">
        <v>888</v>
      </c>
      <c r="C14" s="120">
        <v>0.08</v>
      </c>
      <c r="D14" s="120">
        <v>0.08</v>
      </c>
      <c r="E14" s="120">
        <v>0.08</v>
      </c>
      <c r="F14" s="121">
        <v>0.08</v>
      </c>
    </row>
    <row r="15" spans="1:6" ht="20.25" customHeight="1" x14ac:dyDescent="0.25">
      <c r="A15" s="118" t="s">
        <v>889</v>
      </c>
      <c r="B15" s="119" t="s">
        <v>890</v>
      </c>
      <c r="C15" s="120">
        <v>0</v>
      </c>
      <c r="D15" s="120">
        <v>0</v>
      </c>
      <c r="E15" s="120">
        <v>0</v>
      </c>
      <c r="F15" s="121">
        <v>0</v>
      </c>
    </row>
    <row r="16" spans="1:6" ht="21" customHeight="1" x14ac:dyDescent="0.25">
      <c r="A16" s="113" t="s">
        <v>891</v>
      </c>
      <c r="B16" s="122" t="s">
        <v>892</v>
      </c>
      <c r="C16" s="123">
        <f>SUM(C7:C15)</f>
        <v>0.13700000000000001</v>
      </c>
      <c r="D16" s="123">
        <f t="shared" ref="D16:F16" si="0">SUM(D7:D15)</f>
        <v>0.13700000000000001</v>
      </c>
      <c r="E16" s="123">
        <f t="shared" si="0"/>
        <v>0.13700000000000001</v>
      </c>
      <c r="F16" s="124">
        <f t="shared" si="0"/>
        <v>0.13700000000000001</v>
      </c>
    </row>
    <row r="17" spans="1:6" ht="26.25" customHeight="1" x14ac:dyDescent="0.25">
      <c r="A17" s="264" t="s">
        <v>893</v>
      </c>
      <c r="B17" s="265"/>
      <c r="C17" s="265"/>
      <c r="D17" s="265"/>
      <c r="E17" s="265"/>
      <c r="F17" s="266"/>
    </row>
    <row r="18" spans="1:6" ht="21.75" customHeight="1" x14ac:dyDescent="0.25">
      <c r="A18" s="118" t="s">
        <v>894</v>
      </c>
      <c r="B18" s="125" t="s">
        <v>895</v>
      </c>
      <c r="C18" s="126">
        <f>'Anexo 5 -NÃO OPTANTES'!C18</f>
        <v>0.1792</v>
      </c>
      <c r="D18" s="136" t="str">
        <f>'Anexo 5 -NÃO OPTANTES'!D18</f>
        <v>Não incide</v>
      </c>
      <c r="E18" s="126">
        <f>'Anexo 5 -NÃO OPTANTES'!E18</f>
        <v>0.1792</v>
      </c>
      <c r="F18" s="126" t="str">
        <f>'Anexo 5 -NÃO OPTANTES'!F18</f>
        <v>Não incide</v>
      </c>
    </row>
    <row r="19" spans="1:6" ht="21.75" customHeight="1" x14ac:dyDescent="0.25">
      <c r="A19" s="118" t="s">
        <v>897</v>
      </c>
      <c r="B19" s="125" t="s">
        <v>898</v>
      </c>
      <c r="C19" s="126">
        <f>'Anexo 5 -NÃO OPTANTES'!C19</f>
        <v>4.3099999999999999E-2</v>
      </c>
      <c r="D19" s="136" t="str">
        <f>'Anexo 5 -NÃO OPTANTES'!D19</f>
        <v>Não incide</v>
      </c>
      <c r="E19" s="126">
        <f>'Anexo 5 -NÃO OPTANTES'!E19</f>
        <v>4.3099999999999999E-2</v>
      </c>
      <c r="F19" s="126" t="str">
        <f>'Anexo 5 -NÃO OPTANTES'!F19</f>
        <v>Não incide</v>
      </c>
    </row>
    <row r="20" spans="1:6" ht="21.75" customHeight="1" x14ac:dyDescent="0.25">
      <c r="A20" s="118" t="s">
        <v>899</v>
      </c>
      <c r="B20" s="125" t="s">
        <v>900</v>
      </c>
      <c r="C20" s="126">
        <f>'Anexo 5 -NÃO OPTANTES'!C20</f>
        <v>8.5000000000000006E-3</v>
      </c>
      <c r="D20" s="136">
        <f>'Anexo 5 -NÃO OPTANTES'!D20</f>
        <v>6.4000000000000003E-3</v>
      </c>
      <c r="E20" s="126">
        <f>'Anexo 5 -NÃO OPTANTES'!E20</f>
        <v>8.5000000000000006E-3</v>
      </c>
      <c r="F20" s="126">
        <f>'Anexo 5 -NÃO OPTANTES'!F20</f>
        <v>6.4000000000000003E-3</v>
      </c>
    </row>
    <row r="21" spans="1:6" ht="21.75" customHeight="1" x14ac:dyDescent="0.25">
      <c r="A21" s="118" t="s">
        <v>901</v>
      </c>
      <c r="B21" s="125" t="s">
        <v>902</v>
      </c>
      <c r="C21" s="126">
        <f>'Anexo 5 -NÃO OPTANTES'!C21</f>
        <v>0.1108</v>
      </c>
      <c r="D21" s="136">
        <f>'Anexo 5 -NÃO OPTANTES'!D21</f>
        <v>8.3299999999999999E-2</v>
      </c>
      <c r="E21" s="126">
        <f>'Anexo 5 -NÃO OPTANTES'!E21</f>
        <v>0.1108</v>
      </c>
      <c r="F21" s="126">
        <f>'Anexo 5 -NÃO OPTANTES'!F21</f>
        <v>8.3299999999999999E-2</v>
      </c>
    </row>
    <row r="22" spans="1:6" ht="21.75" customHeight="1" x14ac:dyDescent="0.25">
      <c r="A22" s="118" t="s">
        <v>903</v>
      </c>
      <c r="B22" s="125" t="s">
        <v>904</v>
      </c>
      <c r="C22" s="126">
        <f>'Anexo 5 -NÃO OPTANTES'!C22</f>
        <v>5.9999999999999995E-4</v>
      </c>
      <c r="D22" s="136">
        <f>'Anexo 5 -NÃO OPTANTES'!D22</f>
        <v>4.0000000000000002E-4</v>
      </c>
      <c r="E22" s="126">
        <f>'Anexo 5 -NÃO OPTANTES'!E22</f>
        <v>5.9999999999999995E-4</v>
      </c>
      <c r="F22" s="126">
        <f>'Anexo 5 -NÃO OPTANTES'!F22</f>
        <v>4.0000000000000002E-4</v>
      </c>
    </row>
    <row r="23" spans="1:6" ht="21.75" customHeight="1" x14ac:dyDescent="0.25">
      <c r="A23" s="118" t="s">
        <v>905</v>
      </c>
      <c r="B23" s="125" t="s">
        <v>906</v>
      </c>
      <c r="C23" s="126">
        <f>'Anexo 5 -NÃO OPTANTES'!C23</f>
        <v>7.4000000000000003E-3</v>
      </c>
      <c r="D23" s="136">
        <f>'Anexo 5 -NÃO OPTANTES'!D23</f>
        <v>5.5999999999999999E-3</v>
      </c>
      <c r="E23" s="126">
        <f>'Anexo 5 -NÃO OPTANTES'!E23</f>
        <v>7.4000000000000003E-3</v>
      </c>
      <c r="F23" s="126">
        <f>'Anexo 5 -NÃO OPTANTES'!F23</f>
        <v>5.5999999999999999E-3</v>
      </c>
    </row>
    <row r="24" spans="1:6" ht="21.75" customHeight="1" x14ac:dyDescent="0.25">
      <c r="A24" s="118" t="s">
        <v>907</v>
      </c>
      <c r="B24" s="125" t="s">
        <v>908</v>
      </c>
      <c r="C24" s="126">
        <f>'Anexo 5 -NÃO OPTANTES'!C24</f>
        <v>1.3899999999999999E-2</v>
      </c>
      <c r="D24" s="136" t="str">
        <f>'Anexo 5 -NÃO OPTANTES'!D24</f>
        <v>Não incide</v>
      </c>
      <c r="E24" s="126">
        <f>'Anexo 5 -NÃO OPTANTES'!E24</f>
        <v>1.3899999999999999E-2</v>
      </c>
      <c r="F24" s="126" t="str">
        <f>'Anexo 5 -NÃO OPTANTES'!F24</f>
        <v>Não incide</v>
      </c>
    </row>
    <row r="25" spans="1:6" ht="21.75" customHeight="1" x14ac:dyDescent="0.25">
      <c r="A25" s="118" t="s">
        <v>909</v>
      </c>
      <c r="B25" s="125" t="s">
        <v>910</v>
      </c>
      <c r="C25" s="126">
        <f>'Anexo 5 -NÃO OPTANTES'!C25</f>
        <v>1E-3</v>
      </c>
      <c r="D25" s="136">
        <f>'Anexo 5 -NÃO OPTANTES'!D25</f>
        <v>8.0000000000000004E-4</v>
      </c>
      <c r="E25" s="126">
        <f>'Anexo 5 -NÃO OPTANTES'!E25</f>
        <v>1E-3</v>
      </c>
      <c r="F25" s="126">
        <f>'Anexo 5 -NÃO OPTANTES'!F25</f>
        <v>8.0000000000000004E-4</v>
      </c>
    </row>
    <row r="26" spans="1:6" ht="21.75" customHeight="1" x14ac:dyDescent="0.25">
      <c r="A26" s="118" t="s">
        <v>911</v>
      </c>
      <c r="B26" s="125" t="s">
        <v>912</v>
      </c>
      <c r="C26" s="126">
        <f>'Anexo 5 -NÃO OPTANTES'!C26</f>
        <v>0.12640000000000001</v>
      </c>
      <c r="D26" s="136">
        <f>'Anexo 5 -NÃO OPTANTES'!D26</f>
        <v>9.5100000000000004E-2</v>
      </c>
      <c r="E26" s="126">
        <f>'Anexo 5 -NÃO OPTANTES'!E26</f>
        <v>0.12640000000000001</v>
      </c>
      <c r="F26" s="126">
        <f>'Anexo 5 -NÃO OPTANTES'!F26</f>
        <v>9.5100000000000004E-2</v>
      </c>
    </row>
    <row r="27" spans="1:6" ht="21.75" customHeight="1" x14ac:dyDescent="0.25">
      <c r="A27" s="118" t="s">
        <v>913</v>
      </c>
      <c r="B27" s="125" t="s">
        <v>914</v>
      </c>
      <c r="C27" s="126">
        <f>'Anexo 5 -NÃO OPTANTES'!C27</f>
        <v>4.0000000000000002E-4</v>
      </c>
      <c r="D27" s="136">
        <f>'Anexo 5 -NÃO OPTANTES'!D27</f>
        <v>2.9999999999999997E-4</v>
      </c>
      <c r="E27" s="126">
        <f>'Anexo 5 -NÃO OPTANTES'!E27</f>
        <v>4.0000000000000002E-4</v>
      </c>
      <c r="F27" s="126">
        <f>'Anexo 5 -NÃO OPTANTES'!F27</f>
        <v>2.9999999999999997E-4</v>
      </c>
    </row>
    <row r="28" spans="1:6" ht="21.75" customHeight="1" x14ac:dyDescent="0.25">
      <c r="A28" s="113" t="s">
        <v>915</v>
      </c>
      <c r="B28" s="122" t="s">
        <v>892</v>
      </c>
      <c r="C28" s="123">
        <f>SUM(C18:C27)</f>
        <v>0.49130000000000007</v>
      </c>
      <c r="D28" s="123">
        <f t="shared" ref="D28" si="1">SUM(D19:D27)</f>
        <v>0.19189999999999999</v>
      </c>
      <c r="E28" s="123">
        <f>SUM(E18:E27)</f>
        <v>0.49130000000000007</v>
      </c>
      <c r="F28" s="124">
        <f>SUM(F18:F27)</f>
        <v>0.19189999999999999</v>
      </c>
    </row>
    <row r="29" spans="1:6" ht="21.75" customHeight="1" x14ac:dyDescent="0.25">
      <c r="A29" s="264" t="s">
        <v>916</v>
      </c>
      <c r="B29" s="265"/>
      <c r="C29" s="265"/>
      <c r="D29" s="265"/>
      <c r="E29" s="265"/>
      <c r="F29" s="266"/>
    </row>
    <row r="30" spans="1:6" s="137" customFormat="1" ht="20.25" customHeight="1" x14ac:dyDescent="0.2">
      <c r="A30" s="118" t="s">
        <v>917</v>
      </c>
      <c r="B30" s="119" t="s">
        <v>918</v>
      </c>
      <c r="C30" s="126">
        <f>'Anexo 5 -NÃO OPTANTES'!C30</f>
        <v>5.8599999999999999E-2</v>
      </c>
      <c r="D30" s="126">
        <f>'Anexo 5 -NÃO OPTANTES'!D30</f>
        <v>4.41E-2</v>
      </c>
      <c r="E30" s="126">
        <f>'Anexo 5 -NÃO OPTANTES'!E30</f>
        <v>5.8599999999999999E-2</v>
      </c>
      <c r="F30" s="126">
        <f>'Anexo 5 -NÃO OPTANTES'!F30</f>
        <v>4.41E-2</v>
      </c>
    </row>
    <row r="31" spans="1:6" s="137" customFormat="1" ht="20.25" customHeight="1" x14ac:dyDescent="0.2">
      <c r="A31" s="118" t="s">
        <v>919</v>
      </c>
      <c r="B31" s="119" t="s">
        <v>920</v>
      </c>
      <c r="C31" s="126">
        <f>'Anexo 5 -NÃO OPTANTES'!C31</f>
        <v>1.4E-3</v>
      </c>
      <c r="D31" s="126">
        <f>'Anexo 5 -NÃO OPTANTES'!D31</f>
        <v>1E-3</v>
      </c>
      <c r="E31" s="126">
        <f>'Anexo 5 -NÃO OPTANTES'!E31</f>
        <v>1.4E-3</v>
      </c>
      <c r="F31" s="126">
        <f>'Anexo 5 -NÃO OPTANTES'!F31</f>
        <v>1E-3</v>
      </c>
    </row>
    <row r="32" spans="1:6" s="137" customFormat="1" ht="20.25" customHeight="1" x14ac:dyDescent="0.2">
      <c r="A32" s="118" t="s">
        <v>921</v>
      </c>
      <c r="B32" s="119" t="s">
        <v>922</v>
      </c>
      <c r="C32" s="126">
        <f>'Anexo 5 -NÃO OPTANTES'!C32</f>
        <v>1.5599999999999999E-2</v>
      </c>
      <c r="D32" s="126">
        <f>'Anexo 5 -NÃO OPTANTES'!D32</f>
        <v>1.17E-2</v>
      </c>
      <c r="E32" s="126">
        <f>'Anexo 5 -NÃO OPTANTES'!E32</f>
        <v>1.5599999999999999E-2</v>
      </c>
      <c r="F32" s="126">
        <f>'Anexo 5 -NÃO OPTANTES'!F32</f>
        <v>1.17E-2</v>
      </c>
    </row>
    <row r="33" spans="1:6" s="137" customFormat="1" ht="20.25" customHeight="1" x14ac:dyDescent="0.2">
      <c r="A33" s="118" t="s">
        <v>923</v>
      </c>
      <c r="B33" s="119" t="s">
        <v>924</v>
      </c>
      <c r="C33" s="126">
        <f>'Anexo 5 -NÃO OPTANTES'!C33</f>
        <v>2.9899999999999999E-2</v>
      </c>
      <c r="D33" s="126">
        <f>'Anexo 5 -NÃO OPTANTES'!D33</f>
        <v>2.2499999999999999E-2</v>
      </c>
      <c r="E33" s="126">
        <f>'Anexo 5 -NÃO OPTANTES'!E33</f>
        <v>2.9899999999999999E-2</v>
      </c>
      <c r="F33" s="126">
        <f>'Anexo 5 -NÃO OPTANTES'!F33</f>
        <v>2.2499999999999999E-2</v>
      </c>
    </row>
    <row r="34" spans="1:6" s="137" customFormat="1" ht="20.25" customHeight="1" x14ac:dyDescent="0.2">
      <c r="A34" s="118" t="s">
        <v>925</v>
      </c>
      <c r="B34" s="119" t="s">
        <v>926</v>
      </c>
      <c r="C34" s="126">
        <f>'Anexo 5 -NÃO OPTANTES'!C34</f>
        <v>4.8999999999999998E-3</v>
      </c>
      <c r="D34" s="126">
        <f>'Anexo 5 -NÃO OPTANTES'!D34</f>
        <v>3.7000000000000002E-3</v>
      </c>
      <c r="E34" s="126">
        <f>'Anexo 5 -NÃO OPTANTES'!E34</f>
        <v>4.8999999999999998E-3</v>
      </c>
      <c r="F34" s="126">
        <f>'Anexo 5 -NÃO OPTANTES'!F34</f>
        <v>3.7000000000000002E-3</v>
      </c>
    </row>
    <row r="35" spans="1:6" s="129" customFormat="1" ht="20.25" customHeight="1" x14ac:dyDescent="0.25">
      <c r="A35" s="113" t="s">
        <v>927</v>
      </c>
      <c r="B35" s="122" t="s">
        <v>892</v>
      </c>
      <c r="C35" s="123">
        <f>SUM(C30:C34)</f>
        <v>0.1104</v>
      </c>
      <c r="D35" s="123">
        <f t="shared" ref="D35:F35" si="2">SUM(D30:D34)</f>
        <v>8.3000000000000004E-2</v>
      </c>
      <c r="E35" s="123">
        <f t="shared" si="2"/>
        <v>0.1104</v>
      </c>
      <c r="F35" s="124">
        <f t="shared" si="2"/>
        <v>8.3000000000000004E-2</v>
      </c>
    </row>
    <row r="36" spans="1:6" ht="21.75" customHeight="1" x14ac:dyDescent="0.25">
      <c r="A36" s="264" t="s">
        <v>928</v>
      </c>
      <c r="B36" s="265"/>
      <c r="C36" s="265"/>
      <c r="D36" s="265"/>
      <c r="E36" s="265"/>
      <c r="F36" s="266"/>
    </row>
    <row r="37" spans="1:6" ht="33" customHeight="1" x14ac:dyDescent="0.25">
      <c r="A37" s="118" t="s">
        <v>929</v>
      </c>
      <c r="B37" s="119" t="s">
        <v>930</v>
      </c>
      <c r="C37" s="126">
        <f>C16*C28</f>
        <v>6.730810000000001E-2</v>
      </c>
      <c r="D37" s="126">
        <f>D16*D28</f>
        <v>2.6290299999999999E-2</v>
      </c>
      <c r="E37" s="126">
        <f>E16*E28</f>
        <v>6.730810000000001E-2</v>
      </c>
      <c r="F37" s="128">
        <f t="shared" ref="F37" si="3">F16*F28</f>
        <v>2.6290299999999999E-2</v>
      </c>
    </row>
    <row r="38" spans="1:6" ht="60" x14ac:dyDescent="0.25">
      <c r="A38" s="118" t="s">
        <v>931</v>
      </c>
      <c r="B38" s="130" t="s">
        <v>932</v>
      </c>
      <c r="C38" s="126">
        <f t="shared" ref="C38:F38" si="4">C16*C31+C14*C30</f>
        <v>4.8798000000000001E-3</v>
      </c>
      <c r="D38" s="126">
        <f t="shared" si="4"/>
        <v>3.6649999999999999E-3</v>
      </c>
      <c r="E38" s="126">
        <f t="shared" si="4"/>
        <v>4.8798000000000001E-3</v>
      </c>
      <c r="F38" s="128">
        <f t="shared" si="4"/>
        <v>3.6649999999999999E-3</v>
      </c>
    </row>
    <row r="39" spans="1:6" s="133" customFormat="1" ht="29.25" customHeight="1" x14ac:dyDescent="0.2">
      <c r="A39" s="113" t="s">
        <v>933</v>
      </c>
      <c r="B39" s="122" t="s">
        <v>892</v>
      </c>
      <c r="C39" s="123">
        <f>SUM(C37:C38)</f>
        <v>7.2187900000000013E-2</v>
      </c>
      <c r="D39" s="123">
        <f t="shared" ref="D39:F39" si="5">SUM(D37:D38)</f>
        <v>2.9955299999999997E-2</v>
      </c>
      <c r="E39" s="123">
        <f t="shared" si="5"/>
        <v>7.2187900000000013E-2</v>
      </c>
      <c r="F39" s="124">
        <f t="shared" si="5"/>
        <v>2.9955299999999997E-2</v>
      </c>
    </row>
    <row r="40" spans="1:6" ht="27" customHeight="1" thickBot="1" x14ac:dyDescent="0.3">
      <c r="A40" s="267" t="s">
        <v>934</v>
      </c>
      <c r="B40" s="268"/>
      <c r="C40" s="138">
        <f>C16+C28+C35+C39</f>
        <v>0.81088790000000011</v>
      </c>
      <c r="D40" s="138">
        <f t="shared" ref="D40:F40" si="6">D16+D28+D35+D39</f>
        <v>0.44185530000000001</v>
      </c>
      <c r="E40" s="138">
        <f t="shared" si="6"/>
        <v>0.81088790000000011</v>
      </c>
      <c r="F40" s="139">
        <f t="shared" si="6"/>
        <v>0.44185530000000001</v>
      </c>
    </row>
  </sheetData>
  <mergeCells count="10">
    <mergeCell ref="A17:F17"/>
    <mergeCell ref="A29:F29"/>
    <mergeCell ref="A36:F36"/>
    <mergeCell ref="A40:B40"/>
    <mergeCell ref="A1:F1"/>
    <mergeCell ref="A3:A5"/>
    <mergeCell ref="B3:B5"/>
    <mergeCell ref="C3:D3"/>
    <mergeCell ref="E3:F3"/>
    <mergeCell ref="A6:F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Header>&amp;C&amp;"Arial,Negrito"&amp;14ANEXO 5.1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showGridLines="0" view="pageBreakPreview" topLeftCell="A43" zoomScaleNormal="85" zoomScaleSheetLayoutView="100" workbookViewId="0">
      <selection activeCell="G7" sqref="G7"/>
    </sheetView>
  </sheetViews>
  <sheetFormatPr defaultRowHeight="12.75" x14ac:dyDescent="0.2"/>
  <cols>
    <col min="1" max="1" width="13.5" style="62" customWidth="1"/>
    <col min="2" max="2" width="63.375" style="62" customWidth="1"/>
    <col min="3" max="3" width="14" style="62" customWidth="1"/>
    <col min="4" max="5" width="12.375" style="75" customWidth="1"/>
    <col min="6" max="6" width="16.5" style="62" bestFit="1" customWidth="1"/>
    <col min="7" max="8" width="16.5" style="62" customWidth="1"/>
    <col min="9" max="9" width="17.625" style="62" customWidth="1"/>
    <col min="10" max="10" width="14.875" style="62" customWidth="1"/>
    <col min="11" max="11" width="16" style="168" customWidth="1"/>
    <col min="12" max="12" width="13.5" style="168" customWidth="1"/>
    <col min="13" max="13" width="9.125" style="74" bestFit="1" customWidth="1"/>
    <col min="14" max="14" width="10.25" style="74" bestFit="1" customWidth="1"/>
    <col min="15" max="251" width="9" style="62"/>
    <col min="252" max="252" width="13.5" style="62" customWidth="1"/>
    <col min="253" max="253" width="50.875" style="62" customWidth="1"/>
    <col min="254" max="254" width="7.25" style="62" customWidth="1"/>
    <col min="255" max="255" width="9.125" style="62" customWidth="1"/>
    <col min="256" max="256" width="12.875" style="62" bestFit="1" customWidth="1"/>
    <col min="257" max="257" width="16.5" style="62" bestFit="1" customWidth="1"/>
    <col min="258" max="258" width="22" style="62" customWidth="1"/>
    <col min="259" max="259" width="14.875" style="62" customWidth="1"/>
    <col min="260" max="260" width="13.75" style="62" customWidth="1"/>
    <col min="261" max="261" width="22.875" style="62" customWidth="1"/>
    <col min="262" max="262" width="79.5" style="62" customWidth="1"/>
    <col min="263" max="263" width="9" style="62"/>
    <col min="264" max="264" width="9.75" style="62" bestFit="1" customWidth="1"/>
    <col min="265" max="507" width="9" style="62"/>
    <col min="508" max="508" width="13.5" style="62" customWidth="1"/>
    <col min="509" max="509" width="50.875" style="62" customWidth="1"/>
    <col min="510" max="510" width="7.25" style="62" customWidth="1"/>
    <col min="511" max="511" width="9.125" style="62" customWidth="1"/>
    <col min="512" max="512" width="12.875" style="62" bestFit="1" customWidth="1"/>
    <col min="513" max="513" width="16.5" style="62" bestFit="1" customWidth="1"/>
    <col min="514" max="514" width="22" style="62" customWidth="1"/>
    <col min="515" max="515" width="14.875" style="62" customWidth="1"/>
    <col min="516" max="516" width="13.75" style="62" customWidth="1"/>
    <col min="517" max="517" width="22.875" style="62" customWidth="1"/>
    <col min="518" max="518" width="79.5" style="62" customWidth="1"/>
    <col min="519" max="519" width="9" style="62"/>
    <col min="520" max="520" width="9.75" style="62" bestFit="1" customWidth="1"/>
    <col min="521" max="763" width="9" style="62"/>
    <col min="764" max="764" width="13.5" style="62" customWidth="1"/>
    <col min="765" max="765" width="50.875" style="62" customWidth="1"/>
    <col min="766" max="766" width="7.25" style="62" customWidth="1"/>
    <col min="767" max="767" width="9.125" style="62" customWidth="1"/>
    <col min="768" max="768" width="12.875" style="62" bestFit="1" customWidth="1"/>
    <col min="769" max="769" width="16.5" style="62" bestFit="1" customWidth="1"/>
    <col min="770" max="770" width="22" style="62" customWidth="1"/>
    <col min="771" max="771" width="14.875" style="62" customWidth="1"/>
    <col min="772" max="772" width="13.75" style="62" customWidth="1"/>
    <col min="773" max="773" width="22.875" style="62" customWidth="1"/>
    <col min="774" max="774" width="79.5" style="62" customWidth="1"/>
    <col min="775" max="775" width="9" style="62"/>
    <col min="776" max="776" width="9.75" style="62" bestFit="1" customWidth="1"/>
    <col min="777" max="1019" width="9" style="62"/>
    <col min="1020" max="1020" width="13.5" style="62" customWidth="1"/>
    <col min="1021" max="1021" width="50.875" style="62" customWidth="1"/>
    <col min="1022" max="1022" width="7.25" style="62" customWidth="1"/>
    <col min="1023" max="1023" width="9.125" style="62" customWidth="1"/>
    <col min="1024" max="1024" width="12.875" style="62" bestFit="1" customWidth="1"/>
    <col min="1025" max="1025" width="16.5" style="62" bestFit="1" customWidth="1"/>
    <col min="1026" max="1026" width="22" style="62" customWidth="1"/>
    <col min="1027" max="1027" width="14.875" style="62" customWidth="1"/>
    <col min="1028" max="1028" width="13.75" style="62" customWidth="1"/>
    <col min="1029" max="1029" width="22.875" style="62" customWidth="1"/>
    <col min="1030" max="1030" width="79.5" style="62" customWidth="1"/>
    <col min="1031" max="1031" width="9" style="62"/>
    <col min="1032" max="1032" width="9.75" style="62" bestFit="1" customWidth="1"/>
    <col min="1033" max="1275" width="9" style="62"/>
    <col min="1276" max="1276" width="13.5" style="62" customWidth="1"/>
    <col min="1277" max="1277" width="50.875" style="62" customWidth="1"/>
    <col min="1278" max="1278" width="7.25" style="62" customWidth="1"/>
    <col min="1279" max="1279" width="9.125" style="62" customWidth="1"/>
    <col min="1280" max="1280" width="12.875" style="62" bestFit="1" customWidth="1"/>
    <col min="1281" max="1281" width="16.5" style="62" bestFit="1" customWidth="1"/>
    <col min="1282" max="1282" width="22" style="62" customWidth="1"/>
    <col min="1283" max="1283" width="14.875" style="62" customWidth="1"/>
    <col min="1284" max="1284" width="13.75" style="62" customWidth="1"/>
    <col min="1285" max="1285" width="22.875" style="62" customWidth="1"/>
    <col min="1286" max="1286" width="79.5" style="62" customWidth="1"/>
    <col min="1287" max="1287" width="9" style="62"/>
    <col min="1288" max="1288" width="9.75" style="62" bestFit="1" customWidth="1"/>
    <col min="1289" max="1531" width="9" style="62"/>
    <col min="1532" max="1532" width="13.5" style="62" customWidth="1"/>
    <col min="1533" max="1533" width="50.875" style="62" customWidth="1"/>
    <col min="1534" max="1534" width="7.25" style="62" customWidth="1"/>
    <col min="1535" max="1535" width="9.125" style="62" customWidth="1"/>
    <col min="1536" max="1536" width="12.875" style="62" bestFit="1" customWidth="1"/>
    <col min="1537" max="1537" width="16.5" style="62" bestFit="1" customWidth="1"/>
    <col min="1538" max="1538" width="22" style="62" customWidth="1"/>
    <col min="1539" max="1539" width="14.875" style="62" customWidth="1"/>
    <col min="1540" max="1540" width="13.75" style="62" customWidth="1"/>
    <col min="1541" max="1541" width="22.875" style="62" customWidth="1"/>
    <col min="1542" max="1542" width="79.5" style="62" customWidth="1"/>
    <col min="1543" max="1543" width="9" style="62"/>
    <col min="1544" max="1544" width="9.75" style="62" bestFit="1" customWidth="1"/>
    <col min="1545" max="1787" width="9" style="62"/>
    <col min="1788" max="1788" width="13.5" style="62" customWidth="1"/>
    <col min="1789" max="1789" width="50.875" style="62" customWidth="1"/>
    <col min="1790" max="1790" width="7.25" style="62" customWidth="1"/>
    <col min="1791" max="1791" width="9.125" style="62" customWidth="1"/>
    <col min="1792" max="1792" width="12.875" style="62" bestFit="1" customWidth="1"/>
    <col min="1793" max="1793" width="16.5" style="62" bestFit="1" customWidth="1"/>
    <col min="1794" max="1794" width="22" style="62" customWidth="1"/>
    <col min="1795" max="1795" width="14.875" style="62" customWidth="1"/>
    <col min="1796" max="1796" width="13.75" style="62" customWidth="1"/>
    <col min="1797" max="1797" width="22.875" style="62" customWidth="1"/>
    <col min="1798" max="1798" width="79.5" style="62" customWidth="1"/>
    <col min="1799" max="1799" width="9" style="62"/>
    <col min="1800" max="1800" width="9.75" style="62" bestFit="1" customWidth="1"/>
    <col min="1801" max="2043" width="9" style="62"/>
    <col min="2044" max="2044" width="13.5" style="62" customWidth="1"/>
    <col min="2045" max="2045" width="50.875" style="62" customWidth="1"/>
    <col min="2046" max="2046" width="7.25" style="62" customWidth="1"/>
    <col min="2047" max="2047" width="9.125" style="62" customWidth="1"/>
    <col min="2048" max="2048" width="12.875" style="62" bestFit="1" customWidth="1"/>
    <col min="2049" max="2049" width="16.5" style="62" bestFit="1" customWidth="1"/>
    <col min="2050" max="2050" width="22" style="62" customWidth="1"/>
    <col min="2051" max="2051" width="14.875" style="62" customWidth="1"/>
    <col min="2052" max="2052" width="13.75" style="62" customWidth="1"/>
    <col min="2053" max="2053" width="22.875" style="62" customWidth="1"/>
    <col min="2054" max="2054" width="79.5" style="62" customWidth="1"/>
    <col min="2055" max="2055" width="9" style="62"/>
    <col min="2056" max="2056" width="9.75" style="62" bestFit="1" customWidth="1"/>
    <col min="2057" max="2299" width="9" style="62"/>
    <col min="2300" max="2300" width="13.5" style="62" customWidth="1"/>
    <col min="2301" max="2301" width="50.875" style="62" customWidth="1"/>
    <col min="2302" max="2302" width="7.25" style="62" customWidth="1"/>
    <col min="2303" max="2303" width="9.125" style="62" customWidth="1"/>
    <col min="2304" max="2304" width="12.875" style="62" bestFit="1" customWidth="1"/>
    <col min="2305" max="2305" width="16.5" style="62" bestFit="1" customWidth="1"/>
    <col min="2306" max="2306" width="22" style="62" customWidth="1"/>
    <col min="2307" max="2307" width="14.875" style="62" customWidth="1"/>
    <col min="2308" max="2308" width="13.75" style="62" customWidth="1"/>
    <col min="2309" max="2309" width="22.875" style="62" customWidth="1"/>
    <col min="2310" max="2310" width="79.5" style="62" customWidth="1"/>
    <col min="2311" max="2311" width="9" style="62"/>
    <col min="2312" max="2312" width="9.75" style="62" bestFit="1" customWidth="1"/>
    <col min="2313" max="2555" width="9" style="62"/>
    <col min="2556" max="2556" width="13.5" style="62" customWidth="1"/>
    <col min="2557" max="2557" width="50.875" style="62" customWidth="1"/>
    <col min="2558" max="2558" width="7.25" style="62" customWidth="1"/>
    <col min="2559" max="2559" width="9.125" style="62" customWidth="1"/>
    <col min="2560" max="2560" width="12.875" style="62" bestFit="1" customWidth="1"/>
    <col min="2561" max="2561" width="16.5" style="62" bestFit="1" customWidth="1"/>
    <col min="2562" max="2562" width="22" style="62" customWidth="1"/>
    <col min="2563" max="2563" width="14.875" style="62" customWidth="1"/>
    <col min="2564" max="2564" width="13.75" style="62" customWidth="1"/>
    <col min="2565" max="2565" width="22.875" style="62" customWidth="1"/>
    <col min="2566" max="2566" width="79.5" style="62" customWidth="1"/>
    <col min="2567" max="2567" width="9" style="62"/>
    <col min="2568" max="2568" width="9.75" style="62" bestFit="1" customWidth="1"/>
    <col min="2569" max="2811" width="9" style="62"/>
    <col min="2812" max="2812" width="13.5" style="62" customWidth="1"/>
    <col min="2813" max="2813" width="50.875" style="62" customWidth="1"/>
    <col min="2814" max="2814" width="7.25" style="62" customWidth="1"/>
    <col min="2815" max="2815" width="9.125" style="62" customWidth="1"/>
    <col min="2816" max="2816" width="12.875" style="62" bestFit="1" customWidth="1"/>
    <col min="2817" max="2817" width="16.5" style="62" bestFit="1" customWidth="1"/>
    <col min="2818" max="2818" width="22" style="62" customWidth="1"/>
    <col min="2819" max="2819" width="14.875" style="62" customWidth="1"/>
    <col min="2820" max="2820" width="13.75" style="62" customWidth="1"/>
    <col min="2821" max="2821" width="22.875" style="62" customWidth="1"/>
    <col min="2822" max="2822" width="79.5" style="62" customWidth="1"/>
    <col min="2823" max="2823" width="9" style="62"/>
    <col min="2824" max="2824" width="9.75" style="62" bestFit="1" customWidth="1"/>
    <col min="2825" max="3067" width="9" style="62"/>
    <col min="3068" max="3068" width="13.5" style="62" customWidth="1"/>
    <col min="3069" max="3069" width="50.875" style="62" customWidth="1"/>
    <col min="3070" max="3070" width="7.25" style="62" customWidth="1"/>
    <col min="3071" max="3071" width="9.125" style="62" customWidth="1"/>
    <col min="3072" max="3072" width="12.875" style="62" bestFit="1" customWidth="1"/>
    <col min="3073" max="3073" width="16.5" style="62" bestFit="1" customWidth="1"/>
    <col min="3074" max="3074" width="22" style="62" customWidth="1"/>
    <col min="3075" max="3075" width="14.875" style="62" customWidth="1"/>
    <col min="3076" max="3076" width="13.75" style="62" customWidth="1"/>
    <col min="3077" max="3077" width="22.875" style="62" customWidth="1"/>
    <col min="3078" max="3078" width="79.5" style="62" customWidth="1"/>
    <col min="3079" max="3079" width="9" style="62"/>
    <col min="3080" max="3080" width="9.75" style="62" bestFit="1" customWidth="1"/>
    <col min="3081" max="3323" width="9" style="62"/>
    <col min="3324" max="3324" width="13.5" style="62" customWidth="1"/>
    <col min="3325" max="3325" width="50.875" style="62" customWidth="1"/>
    <col min="3326" max="3326" width="7.25" style="62" customWidth="1"/>
    <col min="3327" max="3327" width="9.125" style="62" customWidth="1"/>
    <col min="3328" max="3328" width="12.875" style="62" bestFit="1" customWidth="1"/>
    <col min="3329" max="3329" width="16.5" style="62" bestFit="1" customWidth="1"/>
    <col min="3330" max="3330" width="22" style="62" customWidth="1"/>
    <col min="3331" max="3331" width="14.875" style="62" customWidth="1"/>
    <col min="3332" max="3332" width="13.75" style="62" customWidth="1"/>
    <col min="3333" max="3333" width="22.875" style="62" customWidth="1"/>
    <col min="3334" max="3334" width="79.5" style="62" customWidth="1"/>
    <col min="3335" max="3335" width="9" style="62"/>
    <col min="3336" max="3336" width="9.75" style="62" bestFit="1" customWidth="1"/>
    <col min="3337" max="3579" width="9" style="62"/>
    <col min="3580" max="3580" width="13.5" style="62" customWidth="1"/>
    <col min="3581" max="3581" width="50.875" style="62" customWidth="1"/>
    <col min="3582" max="3582" width="7.25" style="62" customWidth="1"/>
    <col min="3583" max="3583" width="9.125" style="62" customWidth="1"/>
    <col min="3584" max="3584" width="12.875" style="62" bestFit="1" customWidth="1"/>
    <col min="3585" max="3585" width="16.5" style="62" bestFit="1" customWidth="1"/>
    <col min="3586" max="3586" width="22" style="62" customWidth="1"/>
    <col min="3587" max="3587" width="14.875" style="62" customWidth="1"/>
    <col min="3588" max="3588" width="13.75" style="62" customWidth="1"/>
    <col min="3589" max="3589" width="22.875" style="62" customWidth="1"/>
    <col min="3590" max="3590" width="79.5" style="62" customWidth="1"/>
    <col min="3591" max="3591" width="9" style="62"/>
    <col min="3592" max="3592" width="9.75" style="62" bestFit="1" customWidth="1"/>
    <col min="3593" max="3835" width="9" style="62"/>
    <col min="3836" max="3836" width="13.5" style="62" customWidth="1"/>
    <col min="3837" max="3837" width="50.875" style="62" customWidth="1"/>
    <col min="3838" max="3838" width="7.25" style="62" customWidth="1"/>
    <col min="3839" max="3839" width="9.125" style="62" customWidth="1"/>
    <col min="3840" max="3840" width="12.875" style="62" bestFit="1" customWidth="1"/>
    <col min="3841" max="3841" width="16.5" style="62" bestFit="1" customWidth="1"/>
    <col min="3842" max="3842" width="22" style="62" customWidth="1"/>
    <col min="3843" max="3843" width="14.875" style="62" customWidth="1"/>
    <col min="3844" max="3844" width="13.75" style="62" customWidth="1"/>
    <col min="3845" max="3845" width="22.875" style="62" customWidth="1"/>
    <col min="3846" max="3846" width="79.5" style="62" customWidth="1"/>
    <col min="3847" max="3847" width="9" style="62"/>
    <col min="3848" max="3848" width="9.75" style="62" bestFit="1" customWidth="1"/>
    <col min="3849" max="4091" width="9" style="62"/>
    <col min="4092" max="4092" width="13.5" style="62" customWidth="1"/>
    <col min="4093" max="4093" width="50.875" style="62" customWidth="1"/>
    <col min="4094" max="4094" width="7.25" style="62" customWidth="1"/>
    <col min="4095" max="4095" width="9.125" style="62" customWidth="1"/>
    <col min="4096" max="4096" width="12.875" style="62" bestFit="1" customWidth="1"/>
    <col min="4097" max="4097" width="16.5" style="62" bestFit="1" customWidth="1"/>
    <col min="4098" max="4098" width="22" style="62" customWidth="1"/>
    <col min="4099" max="4099" width="14.875" style="62" customWidth="1"/>
    <col min="4100" max="4100" width="13.75" style="62" customWidth="1"/>
    <col min="4101" max="4101" width="22.875" style="62" customWidth="1"/>
    <col min="4102" max="4102" width="79.5" style="62" customWidth="1"/>
    <col min="4103" max="4103" width="9" style="62"/>
    <col min="4104" max="4104" width="9.75" style="62" bestFit="1" customWidth="1"/>
    <col min="4105" max="4347" width="9" style="62"/>
    <col min="4348" max="4348" width="13.5" style="62" customWidth="1"/>
    <col min="4349" max="4349" width="50.875" style="62" customWidth="1"/>
    <col min="4350" max="4350" width="7.25" style="62" customWidth="1"/>
    <col min="4351" max="4351" width="9.125" style="62" customWidth="1"/>
    <col min="4352" max="4352" width="12.875" style="62" bestFit="1" customWidth="1"/>
    <col min="4353" max="4353" width="16.5" style="62" bestFit="1" customWidth="1"/>
    <col min="4354" max="4354" width="22" style="62" customWidth="1"/>
    <col min="4355" max="4355" width="14.875" style="62" customWidth="1"/>
    <col min="4356" max="4356" width="13.75" style="62" customWidth="1"/>
    <col min="4357" max="4357" width="22.875" style="62" customWidth="1"/>
    <col min="4358" max="4358" width="79.5" style="62" customWidth="1"/>
    <col min="4359" max="4359" width="9" style="62"/>
    <col min="4360" max="4360" width="9.75" style="62" bestFit="1" customWidth="1"/>
    <col min="4361" max="4603" width="9" style="62"/>
    <col min="4604" max="4604" width="13.5" style="62" customWidth="1"/>
    <col min="4605" max="4605" width="50.875" style="62" customWidth="1"/>
    <col min="4606" max="4606" width="7.25" style="62" customWidth="1"/>
    <col min="4607" max="4607" width="9.125" style="62" customWidth="1"/>
    <col min="4608" max="4608" width="12.875" style="62" bestFit="1" customWidth="1"/>
    <col min="4609" max="4609" width="16.5" style="62" bestFit="1" customWidth="1"/>
    <col min="4610" max="4610" width="22" style="62" customWidth="1"/>
    <col min="4611" max="4611" width="14.875" style="62" customWidth="1"/>
    <col min="4612" max="4612" width="13.75" style="62" customWidth="1"/>
    <col min="4613" max="4613" width="22.875" style="62" customWidth="1"/>
    <col min="4614" max="4614" width="79.5" style="62" customWidth="1"/>
    <col min="4615" max="4615" width="9" style="62"/>
    <col min="4616" max="4616" width="9.75" style="62" bestFit="1" customWidth="1"/>
    <col min="4617" max="4859" width="9" style="62"/>
    <col min="4860" max="4860" width="13.5" style="62" customWidth="1"/>
    <col min="4861" max="4861" width="50.875" style="62" customWidth="1"/>
    <col min="4862" max="4862" width="7.25" style="62" customWidth="1"/>
    <col min="4863" max="4863" width="9.125" style="62" customWidth="1"/>
    <col min="4864" max="4864" width="12.875" style="62" bestFit="1" customWidth="1"/>
    <col min="4865" max="4865" width="16.5" style="62" bestFit="1" customWidth="1"/>
    <col min="4866" max="4866" width="22" style="62" customWidth="1"/>
    <col min="4867" max="4867" width="14.875" style="62" customWidth="1"/>
    <col min="4868" max="4868" width="13.75" style="62" customWidth="1"/>
    <col min="4869" max="4869" width="22.875" style="62" customWidth="1"/>
    <col min="4870" max="4870" width="79.5" style="62" customWidth="1"/>
    <col min="4871" max="4871" width="9" style="62"/>
    <col min="4872" max="4872" width="9.75" style="62" bestFit="1" customWidth="1"/>
    <col min="4873" max="5115" width="9" style="62"/>
    <col min="5116" max="5116" width="13.5" style="62" customWidth="1"/>
    <col min="5117" max="5117" width="50.875" style="62" customWidth="1"/>
    <col min="5118" max="5118" width="7.25" style="62" customWidth="1"/>
    <col min="5119" max="5119" width="9.125" style="62" customWidth="1"/>
    <col min="5120" max="5120" width="12.875" style="62" bestFit="1" customWidth="1"/>
    <col min="5121" max="5121" width="16.5" style="62" bestFit="1" customWidth="1"/>
    <col min="5122" max="5122" width="22" style="62" customWidth="1"/>
    <col min="5123" max="5123" width="14.875" style="62" customWidth="1"/>
    <col min="5124" max="5124" width="13.75" style="62" customWidth="1"/>
    <col min="5125" max="5125" width="22.875" style="62" customWidth="1"/>
    <col min="5126" max="5126" width="79.5" style="62" customWidth="1"/>
    <col min="5127" max="5127" width="9" style="62"/>
    <col min="5128" max="5128" width="9.75" style="62" bestFit="1" customWidth="1"/>
    <col min="5129" max="5371" width="9" style="62"/>
    <col min="5372" max="5372" width="13.5" style="62" customWidth="1"/>
    <col min="5373" max="5373" width="50.875" style="62" customWidth="1"/>
    <col min="5374" max="5374" width="7.25" style="62" customWidth="1"/>
    <col min="5375" max="5375" width="9.125" style="62" customWidth="1"/>
    <col min="5376" max="5376" width="12.875" style="62" bestFit="1" customWidth="1"/>
    <col min="5377" max="5377" width="16.5" style="62" bestFit="1" customWidth="1"/>
    <col min="5378" max="5378" width="22" style="62" customWidth="1"/>
    <col min="5379" max="5379" width="14.875" style="62" customWidth="1"/>
    <col min="5380" max="5380" width="13.75" style="62" customWidth="1"/>
    <col min="5381" max="5381" width="22.875" style="62" customWidth="1"/>
    <col min="5382" max="5382" width="79.5" style="62" customWidth="1"/>
    <col min="5383" max="5383" width="9" style="62"/>
    <col min="5384" max="5384" width="9.75" style="62" bestFit="1" customWidth="1"/>
    <col min="5385" max="5627" width="9" style="62"/>
    <col min="5628" max="5628" width="13.5" style="62" customWidth="1"/>
    <col min="5629" max="5629" width="50.875" style="62" customWidth="1"/>
    <col min="5630" max="5630" width="7.25" style="62" customWidth="1"/>
    <col min="5631" max="5631" width="9.125" style="62" customWidth="1"/>
    <col min="5632" max="5632" width="12.875" style="62" bestFit="1" customWidth="1"/>
    <col min="5633" max="5633" width="16.5" style="62" bestFit="1" customWidth="1"/>
    <col min="5634" max="5634" width="22" style="62" customWidth="1"/>
    <col min="5635" max="5635" width="14.875" style="62" customWidth="1"/>
    <col min="5636" max="5636" width="13.75" style="62" customWidth="1"/>
    <col min="5637" max="5637" width="22.875" style="62" customWidth="1"/>
    <col min="5638" max="5638" width="79.5" style="62" customWidth="1"/>
    <col min="5639" max="5639" width="9" style="62"/>
    <col min="5640" max="5640" width="9.75" style="62" bestFit="1" customWidth="1"/>
    <col min="5641" max="5883" width="9" style="62"/>
    <col min="5884" max="5884" width="13.5" style="62" customWidth="1"/>
    <col min="5885" max="5885" width="50.875" style="62" customWidth="1"/>
    <col min="5886" max="5886" width="7.25" style="62" customWidth="1"/>
    <col min="5887" max="5887" width="9.125" style="62" customWidth="1"/>
    <col min="5888" max="5888" width="12.875" style="62" bestFit="1" customWidth="1"/>
    <col min="5889" max="5889" width="16.5" style="62" bestFit="1" customWidth="1"/>
    <col min="5890" max="5890" width="22" style="62" customWidth="1"/>
    <col min="5891" max="5891" width="14.875" style="62" customWidth="1"/>
    <col min="5892" max="5892" width="13.75" style="62" customWidth="1"/>
    <col min="5893" max="5893" width="22.875" style="62" customWidth="1"/>
    <col min="5894" max="5894" width="79.5" style="62" customWidth="1"/>
    <col min="5895" max="5895" width="9" style="62"/>
    <col min="5896" max="5896" width="9.75" style="62" bestFit="1" customWidth="1"/>
    <col min="5897" max="6139" width="9" style="62"/>
    <col min="6140" max="6140" width="13.5" style="62" customWidth="1"/>
    <col min="6141" max="6141" width="50.875" style="62" customWidth="1"/>
    <col min="6142" max="6142" width="7.25" style="62" customWidth="1"/>
    <col min="6143" max="6143" width="9.125" style="62" customWidth="1"/>
    <col min="6144" max="6144" width="12.875" style="62" bestFit="1" customWidth="1"/>
    <col min="6145" max="6145" width="16.5" style="62" bestFit="1" customWidth="1"/>
    <col min="6146" max="6146" width="22" style="62" customWidth="1"/>
    <col min="6147" max="6147" width="14.875" style="62" customWidth="1"/>
    <col min="6148" max="6148" width="13.75" style="62" customWidth="1"/>
    <col min="6149" max="6149" width="22.875" style="62" customWidth="1"/>
    <col min="6150" max="6150" width="79.5" style="62" customWidth="1"/>
    <col min="6151" max="6151" width="9" style="62"/>
    <col min="6152" max="6152" width="9.75" style="62" bestFit="1" customWidth="1"/>
    <col min="6153" max="6395" width="9" style="62"/>
    <col min="6396" max="6396" width="13.5" style="62" customWidth="1"/>
    <col min="6397" max="6397" width="50.875" style="62" customWidth="1"/>
    <col min="6398" max="6398" width="7.25" style="62" customWidth="1"/>
    <col min="6399" max="6399" width="9.125" style="62" customWidth="1"/>
    <col min="6400" max="6400" width="12.875" style="62" bestFit="1" customWidth="1"/>
    <col min="6401" max="6401" width="16.5" style="62" bestFit="1" customWidth="1"/>
    <col min="6402" max="6402" width="22" style="62" customWidth="1"/>
    <col min="6403" max="6403" width="14.875" style="62" customWidth="1"/>
    <col min="6404" max="6404" width="13.75" style="62" customWidth="1"/>
    <col min="6405" max="6405" width="22.875" style="62" customWidth="1"/>
    <col min="6406" max="6406" width="79.5" style="62" customWidth="1"/>
    <col min="6407" max="6407" width="9" style="62"/>
    <col min="6408" max="6408" width="9.75" style="62" bestFit="1" customWidth="1"/>
    <col min="6409" max="6651" width="9" style="62"/>
    <col min="6652" max="6652" width="13.5" style="62" customWidth="1"/>
    <col min="6653" max="6653" width="50.875" style="62" customWidth="1"/>
    <col min="6654" max="6654" width="7.25" style="62" customWidth="1"/>
    <col min="6655" max="6655" width="9.125" style="62" customWidth="1"/>
    <col min="6656" max="6656" width="12.875" style="62" bestFit="1" customWidth="1"/>
    <col min="6657" max="6657" width="16.5" style="62" bestFit="1" customWidth="1"/>
    <col min="6658" max="6658" width="22" style="62" customWidth="1"/>
    <col min="6659" max="6659" width="14.875" style="62" customWidth="1"/>
    <col min="6660" max="6660" width="13.75" style="62" customWidth="1"/>
    <col min="6661" max="6661" width="22.875" style="62" customWidth="1"/>
    <col min="6662" max="6662" width="79.5" style="62" customWidth="1"/>
    <col min="6663" max="6663" width="9" style="62"/>
    <col min="6664" max="6664" width="9.75" style="62" bestFit="1" customWidth="1"/>
    <col min="6665" max="6907" width="9" style="62"/>
    <col min="6908" max="6908" width="13.5" style="62" customWidth="1"/>
    <col min="6909" max="6909" width="50.875" style="62" customWidth="1"/>
    <col min="6910" max="6910" width="7.25" style="62" customWidth="1"/>
    <col min="6911" max="6911" width="9.125" style="62" customWidth="1"/>
    <col min="6912" max="6912" width="12.875" style="62" bestFit="1" customWidth="1"/>
    <col min="6913" max="6913" width="16.5" style="62" bestFit="1" customWidth="1"/>
    <col min="6914" max="6914" width="22" style="62" customWidth="1"/>
    <col min="6915" max="6915" width="14.875" style="62" customWidth="1"/>
    <col min="6916" max="6916" width="13.75" style="62" customWidth="1"/>
    <col min="6917" max="6917" width="22.875" style="62" customWidth="1"/>
    <col min="6918" max="6918" width="79.5" style="62" customWidth="1"/>
    <col min="6919" max="6919" width="9" style="62"/>
    <col min="6920" max="6920" width="9.75" style="62" bestFit="1" customWidth="1"/>
    <col min="6921" max="7163" width="9" style="62"/>
    <col min="7164" max="7164" width="13.5" style="62" customWidth="1"/>
    <col min="7165" max="7165" width="50.875" style="62" customWidth="1"/>
    <col min="7166" max="7166" width="7.25" style="62" customWidth="1"/>
    <col min="7167" max="7167" width="9.125" style="62" customWidth="1"/>
    <col min="7168" max="7168" width="12.875" style="62" bestFit="1" customWidth="1"/>
    <col min="7169" max="7169" width="16.5" style="62" bestFit="1" customWidth="1"/>
    <col min="7170" max="7170" width="22" style="62" customWidth="1"/>
    <col min="7171" max="7171" width="14.875" style="62" customWidth="1"/>
    <col min="7172" max="7172" width="13.75" style="62" customWidth="1"/>
    <col min="7173" max="7173" width="22.875" style="62" customWidth="1"/>
    <col min="7174" max="7174" width="79.5" style="62" customWidth="1"/>
    <col min="7175" max="7175" width="9" style="62"/>
    <col min="7176" max="7176" width="9.75" style="62" bestFit="1" customWidth="1"/>
    <col min="7177" max="7419" width="9" style="62"/>
    <col min="7420" max="7420" width="13.5" style="62" customWidth="1"/>
    <col min="7421" max="7421" width="50.875" style="62" customWidth="1"/>
    <col min="7422" max="7422" width="7.25" style="62" customWidth="1"/>
    <col min="7423" max="7423" width="9.125" style="62" customWidth="1"/>
    <col min="7424" max="7424" width="12.875" style="62" bestFit="1" customWidth="1"/>
    <col min="7425" max="7425" width="16.5" style="62" bestFit="1" customWidth="1"/>
    <col min="7426" max="7426" width="22" style="62" customWidth="1"/>
    <col min="7427" max="7427" width="14.875" style="62" customWidth="1"/>
    <col min="7428" max="7428" width="13.75" style="62" customWidth="1"/>
    <col min="7429" max="7429" width="22.875" style="62" customWidth="1"/>
    <col min="7430" max="7430" width="79.5" style="62" customWidth="1"/>
    <col min="7431" max="7431" width="9" style="62"/>
    <col min="7432" max="7432" width="9.75" style="62" bestFit="1" customWidth="1"/>
    <col min="7433" max="7675" width="9" style="62"/>
    <col min="7676" max="7676" width="13.5" style="62" customWidth="1"/>
    <col min="7677" max="7677" width="50.875" style="62" customWidth="1"/>
    <col min="7678" max="7678" width="7.25" style="62" customWidth="1"/>
    <col min="7679" max="7679" width="9.125" style="62" customWidth="1"/>
    <col min="7680" max="7680" width="12.875" style="62" bestFit="1" customWidth="1"/>
    <col min="7681" max="7681" width="16.5" style="62" bestFit="1" customWidth="1"/>
    <col min="7682" max="7682" width="22" style="62" customWidth="1"/>
    <col min="7683" max="7683" width="14.875" style="62" customWidth="1"/>
    <col min="7684" max="7684" width="13.75" style="62" customWidth="1"/>
    <col min="7685" max="7685" width="22.875" style="62" customWidth="1"/>
    <col min="7686" max="7686" width="79.5" style="62" customWidth="1"/>
    <col min="7687" max="7687" width="9" style="62"/>
    <col min="7688" max="7688" width="9.75" style="62" bestFit="1" customWidth="1"/>
    <col min="7689" max="7931" width="9" style="62"/>
    <col min="7932" max="7932" width="13.5" style="62" customWidth="1"/>
    <col min="7933" max="7933" width="50.875" style="62" customWidth="1"/>
    <col min="7934" max="7934" width="7.25" style="62" customWidth="1"/>
    <col min="7935" max="7935" width="9.125" style="62" customWidth="1"/>
    <col min="7936" max="7936" width="12.875" style="62" bestFit="1" customWidth="1"/>
    <col min="7937" max="7937" width="16.5" style="62" bestFit="1" customWidth="1"/>
    <col min="7938" max="7938" width="22" style="62" customWidth="1"/>
    <col min="7939" max="7939" width="14.875" style="62" customWidth="1"/>
    <col min="7940" max="7940" width="13.75" style="62" customWidth="1"/>
    <col min="7941" max="7941" width="22.875" style="62" customWidth="1"/>
    <col min="7942" max="7942" width="79.5" style="62" customWidth="1"/>
    <col min="7943" max="7943" width="9" style="62"/>
    <col min="7944" max="7944" width="9.75" style="62" bestFit="1" customWidth="1"/>
    <col min="7945" max="8187" width="9" style="62"/>
    <col min="8188" max="8188" width="13.5" style="62" customWidth="1"/>
    <col min="8189" max="8189" width="50.875" style="62" customWidth="1"/>
    <col min="8190" max="8190" width="7.25" style="62" customWidth="1"/>
    <col min="8191" max="8191" width="9.125" style="62" customWidth="1"/>
    <col min="8192" max="8192" width="12.875" style="62" bestFit="1" customWidth="1"/>
    <col min="8193" max="8193" width="16.5" style="62" bestFit="1" customWidth="1"/>
    <col min="8194" max="8194" width="22" style="62" customWidth="1"/>
    <col min="8195" max="8195" width="14.875" style="62" customWidth="1"/>
    <col min="8196" max="8196" width="13.75" style="62" customWidth="1"/>
    <col min="8197" max="8197" width="22.875" style="62" customWidth="1"/>
    <col min="8198" max="8198" width="79.5" style="62" customWidth="1"/>
    <col min="8199" max="8199" width="9" style="62"/>
    <col min="8200" max="8200" width="9.75" style="62" bestFit="1" customWidth="1"/>
    <col min="8201" max="8443" width="9" style="62"/>
    <col min="8444" max="8444" width="13.5" style="62" customWidth="1"/>
    <col min="8445" max="8445" width="50.875" style="62" customWidth="1"/>
    <col min="8446" max="8446" width="7.25" style="62" customWidth="1"/>
    <col min="8447" max="8447" width="9.125" style="62" customWidth="1"/>
    <col min="8448" max="8448" width="12.875" style="62" bestFit="1" customWidth="1"/>
    <col min="8449" max="8449" width="16.5" style="62" bestFit="1" customWidth="1"/>
    <col min="8450" max="8450" width="22" style="62" customWidth="1"/>
    <col min="8451" max="8451" width="14.875" style="62" customWidth="1"/>
    <col min="8452" max="8452" width="13.75" style="62" customWidth="1"/>
    <col min="8453" max="8453" width="22.875" style="62" customWidth="1"/>
    <col min="8454" max="8454" width="79.5" style="62" customWidth="1"/>
    <col min="8455" max="8455" width="9" style="62"/>
    <col min="8456" max="8456" width="9.75" style="62" bestFit="1" customWidth="1"/>
    <col min="8457" max="8699" width="9" style="62"/>
    <col min="8700" max="8700" width="13.5" style="62" customWidth="1"/>
    <col min="8701" max="8701" width="50.875" style="62" customWidth="1"/>
    <col min="8702" max="8702" width="7.25" style="62" customWidth="1"/>
    <col min="8703" max="8703" width="9.125" style="62" customWidth="1"/>
    <col min="8704" max="8704" width="12.875" style="62" bestFit="1" customWidth="1"/>
    <col min="8705" max="8705" width="16.5" style="62" bestFit="1" customWidth="1"/>
    <col min="8706" max="8706" width="22" style="62" customWidth="1"/>
    <col min="8707" max="8707" width="14.875" style="62" customWidth="1"/>
    <col min="8708" max="8708" width="13.75" style="62" customWidth="1"/>
    <col min="8709" max="8709" width="22.875" style="62" customWidth="1"/>
    <col min="8710" max="8710" width="79.5" style="62" customWidth="1"/>
    <col min="8711" max="8711" width="9" style="62"/>
    <col min="8712" max="8712" width="9.75" style="62" bestFit="1" customWidth="1"/>
    <col min="8713" max="8955" width="9" style="62"/>
    <col min="8956" max="8956" width="13.5" style="62" customWidth="1"/>
    <col min="8957" max="8957" width="50.875" style="62" customWidth="1"/>
    <col min="8958" max="8958" width="7.25" style="62" customWidth="1"/>
    <col min="8959" max="8959" width="9.125" style="62" customWidth="1"/>
    <col min="8960" max="8960" width="12.875" style="62" bestFit="1" customWidth="1"/>
    <col min="8961" max="8961" width="16.5" style="62" bestFit="1" customWidth="1"/>
    <col min="8962" max="8962" width="22" style="62" customWidth="1"/>
    <col min="8963" max="8963" width="14.875" style="62" customWidth="1"/>
    <col min="8964" max="8964" width="13.75" style="62" customWidth="1"/>
    <col min="8965" max="8965" width="22.875" style="62" customWidth="1"/>
    <col min="8966" max="8966" width="79.5" style="62" customWidth="1"/>
    <col min="8967" max="8967" width="9" style="62"/>
    <col min="8968" max="8968" width="9.75" style="62" bestFit="1" customWidth="1"/>
    <col min="8969" max="9211" width="9" style="62"/>
    <col min="9212" max="9212" width="13.5" style="62" customWidth="1"/>
    <col min="9213" max="9213" width="50.875" style="62" customWidth="1"/>
    <col min="9214" max="9214" width="7.25" style="62" customWidth="1"/>
    <col min="9215" max="9215" width="9.125" style="62" customWidth="1"/>
    <col min="9216" max="9216" width="12.875" style="62" bestFit="1" customWidth="1"/>
    <col min="9217" max="9217" width="16.5" style="62" bestFit="1" customWidth="1"/>
    <col min="9218" max="9218" width="22" style="62" customWidth="1"/>
    <col min="9219" max="9219" width="14.875" style="62" customWidth="1"/>
    <col min="9220" max="9220" width="13.75" style="62" customWidth="1"/>
    <col min="9221" max="9221" width="22.875" style="62" customWidth="1"/>
    <col min="9222" max="9222" width="79.5" style="62" customWidth="1"/>
    <col min="9223" max="9223" width="9" style="62"/>
    <col min="9224" max="9224" width="9.75" style="62" bestFit="1" customWidth="1"/>
    <col min="9225" max="9467" width="9" style="62"/>
    <col min="9468" max="9468" width="13.5" style="62" customWidth="1"/>
    <col min="9469" max="9469" width="50.875" style="62" customWidth="1"/>
    <col min="9470" max="9470" width="7.25" style="62" customWidth="1"/>
    <col min="9471" max="9471" width="9.125" style="62" customWidth="1"/>
    <col min="9472" max="9472" width="12.875" style="62" bestFit="1" customWidth="1"/>
    <col min="9473" max="9473" width="16.5" style="62" bestFit="1" customWidth="1"/>
    <col min="9474" max="9474" width="22" style="62" customWidth="1"/>
    <col min="9475" max="9475" width="14.875" style="62" customWidth="1"/>
    <col min="9476" max="9476" width="13.75" style="62" customWidth="1"/>
    <col min="9477" max="9477" width="22.875" style="62" customWidth="1"/>
    <col min="9478" max="9478" width="79.5" style="62" customWidth="1"/>
    <col min="9479" max="9479" width="9" style="62"/>
    <col min="9480" max="9480" width="9.75" style="62" bestFit="1" customWidth="1"/>
    <col min="9481" max="9723" width="9" style="62"/>
    <col min="9724" max="9724" width="13.5" style="62" customWidth="1"/>
    <col min="9725" max="9725" width="50.875" style="62" customWidth="1"/>
    <col min="9726" max="9726" width="7.25" style="62" customWidth="1"/>
    <col min="9727" max="9727" width="9.125" style="62" customWidth="1"/>
    <col min="9728" max="9728" width="12.875" style="62" bestFit="1" customWidth="1"/>
    <col min="9729" max="9729" width="16.5" style="62" bestFit="1" customWidth="1"/>
    <col min="9730" max="9730" width="22" style="62" customWidth="1"/>
    <col min="9731" max="9731" width="14.875" style="62" customWidth="1"/>
    <col min="9732" max="9732" width="13.75" style="62" customWidth="1"/>
    <col min="9733" max="9733" width="22.875" style="62" customWidth="1"/>
    <col min="9734" max="9734" width="79.5" style="62" customWidth="1"/>
    <col min="9735" max="9735" width="9" style="62"/>
    <col min="9736" max="9736" width="9.75" style="62" bestFit="1" customWidth="1"/>
    <col min="9737" max="9979" width="9" style="62"/>
    <col min="9980" max="9980" width="13.5" style="62" customWidth="1"/>
    <col min="9981" max="9981" width="50.875" style="62" customWidth="1"/>
    <col min="9982" max="9982" width="7.25" style="62" customWidth="1"/>
    <col min="9983" max="9983" width="9.125" style="62" customWidth="1"/>
    <col min="9984" max="9984" width="12.875" style="62" bestFit="1" customWidth="1"/>
    <col min="9985" max="9985" width="16.5" style="62" bestFit="1" customWidth="1"/>
    <col min="9986" max="9986" width="22" style="62" customWidth="1"/>
    <col min="9987" max="9987" width="14.875" style="62" customWidth="1"/>
    <col min="9988" max="9988" width="13.75" style="62" customWidth="1"/>
    <col min="9989" max="9989" width="22.875" style="62" customWidth="1"/>
    <col min="9990" max="9990" width="79.5" style="62" customWidth="1"/>
    <col min="9991" max="9991" width="9" style="62"/>
    <col min="9992" max="9992" width="9.75" style="62" bestFit="1" customWidth="1"/>
    <col min="9993" max="10235" width="9" style="62"/>
    <col min="10236" max="10236" width="13.5" style="62" customWidth="1"/>
    <col min="10237" max="10237" width="50.875" style="62" customWidth="1"/>
    <col min="10238" max="10238" width="7.25" style="62" customWidth="1"/>
    <col min="10239" max="10239" width="9.125" style="62" customWidth="1"/>
    <col min="10240" max="10240" width="12.875" style="62" bestFit="1" customWidth="1"/>
    <col min="10241" max="10241" width="16.5" style="62" bestFit="1" customWidth="1"/>
    <col min="10242" max="10242" width="22" style="62" customWidth="1"/>
    <col min="10243" max="10243" width="14.875" style="62" customWidth="1"/>
    <col min="10244" max="10244" width="13.75" style="62" customWidth="1"/>
    <col min="10245" max="10245" width="22.875" style="62" customWidth="1"/>
    <col min="10246" max="10246" width="79.5" style="62" customWidth="1"/>
    <col min="10247" max="10247" width="9" style="62"/>
    <col min="10248" max="10248" width="9.75" style="62" bestFit="1" customWidth="1"/>
    <col min="10249" max="10491" width="9" style="62"/>
    <col min="10492" max="10492" width="13.5" style="62" customWidth="1"/>
    <col min="10493" max="10493" width="50.875" style="62" customWidth="1"/>
    <col min="10494" max="10494" width="7.25" style="62" customWidth="1"/>
    <col min="10495" max="10495" width="9.125" style="62" customWidth="1"/>
    <col min="10496" max="10496" width="12.875" style="62" bestFit="1" customWidth="1"/>
    <col min="10497" max="10497" width="16.5" style="62" bestFit="1" customWidth="1"/>
    <col min="10498" max="10498" width="22" style="62" customWidth="1"/>
    <col min="10499" max="10499" width="14.875" style="62" customWidth="1"/>
    <col min="10500" max="10500" width="13.75" style="62" customWidth="1"/>
    <col min="10501" max="10501" width="22.875" style="62" customWidth="1"/>
    <col min="10502" max="10502" width="79.5" style="62" customWidth="1"/>
    <col min="10503" max="10503" width="9" style="62"/>
    <col min="10504" max="10504" width="9.75" style="62" bestFit="1" customWidth="1"/>
    <col min="10505" max="10747" width="9" style="62"/>
    <col min="10748" max="10748" width="13.5" style="62" customWidth="1"/>
    <col min="10749" max="10749" width="50.875" style="62" customWidth="1"/>
    <col min="10750" max="10750" width="7.25" style="62" customWidth="1"/>
    <col min="10751" max="10751" width="9.125" style="62" customWidth="1"/>
    <col min="10752" max="10752" width="12.875" style="62" bestFit="1" customWidth="1"/>
    <col min="10753" max="10753" width="16.5" style="62" bestFit="1" customWidth="1"/>
    <col min="10754" max="10754" width="22" style="62" customWidth="1"/>
    <col min="10755" max="10755" width="14.875" style="62" customWidth="1"/>
    <col min="10756" max="10756" width="13.75" style="62" customWidth="1"/>
    <col min="10757" max="10757" width="22.875" style="62" customWidth="1"/>
    <col min="10758" max="10758" width="79.5" style="62" customWidth="1"/>
    <col min="10759" max="10759" width="9" style="62"/>
    <col min="10760" max="10760" width="9.75" style="62" bestFit="1" customWidth="1"/>
    <col min="10761" max="11003" width="9" style="62"/>
    <col min="11004" max="11004" width="13.5" style="62" customWidth="1"/>
    <col min="11005" max="11005" width="50.875" style="62" customWidth="1"/>
    <col min="11006" max="11006" width="7.25" style="62" customWidth="1"/>
    <col min="11007" max="11007" width="9.125" style="62" customWidth="1"/>
    <col min="11008" max="11008" width="12.875" style="62" bestFit="1" customWidth="1"/>
    <col min="11009" max="11009" width="16.5" style="62" bestFit="1" customWidth="1"/>
    <col min="11010" max="11010" width="22" style="62" customWidth="1"/>
    <col min="11011" max="11011" width="14.875" style="62" customWidth="1"/>
    <col min="11012" max="11012" width="13.75" style="62" customWidth="1"/>
    <col min="11013" max="11013" width="22.875" style="62" customWidth="1"/>
    <col min="11014" max="11014" width="79.5" style="62" customWidth="1"/>
    <col min="11015" max="11015" width="9" style="62"/>
    <col min="11016" max="11016" width="9.75" style="62" bestFit="1" customWidth="1"/>
    <col min="11017" max="11259" width="9" style="62"/>
    <col min="11260" max="11260" width="13.5" style="62" customWidth="1"/>
    <col min="11261" max="11261" width="50.875" style="62" customWidth="1"/>
    <col min="11262" max="11262" width="7.25" style="62" customWidth="1"/>
    <col min="11263" max="11263" width="9.125" style="62" customWidth="1"/>
    <col min="11264" max="11264" width="12.875" style="62" bestFit="1" customWidth="1"/>
    <col min="11265" max="11265" width="16.5" style="62" bestFit="1" customWidth="1"/>
    <col min="11266" max="11266" width="22" style="62" customWidth="1"/>
    <col min="11267" max="11267" width="14.875" style="62" customWidth="1"/>
    <col min="11268" max="11268" width="13.75" style="62" customWidth="1"/>
    <col min="11269" max="11269" width="22.875" style="62" customWidth="1"/>
    <col min="11270" max="11270" width="79.5" style="62" customWidth="1"/>
    <col min="11271" max="11271" width="9" style="62"/>
    <col min="11272" max="11272" width="9.75" style="62" bestFit="1" customWidth="1"/>
    <col min="11273" max="11515" width="9" style="62"/>
    <col min="11516" max="11516" width="13.5" style="62" customWidth="1"/>
    <col min="11517" max="11517" width="50.875" style="62" customWidth="1"/>
    <col min="11518" max="11518" width="7.25" style="62" customWidth="1"/>
    <col min="11519" max="11519" width="9.125" style="62" customWidth="1"/>
    <col min="11520" max="11520" width="12.875" style="62" bestFit="1" customWidth="1"/>
    <col min="11521" max="11521" width="16.5" style="62" bestFit="1" customWidth="1"/>
    <col min="11522" max="11522" width="22" style="62" customWidth="1"/>
    <col min="11523" max="11523" width="14.875" style="62" customWidth="1"/>
    <col min="11524" max="11524" width="13.75" style="62" customWidth="1"/>
    <col min="11525" max="11525" width="22.875" style="62" customWidth="1"/>
    <col min="11526" max="11526" width="79.5" style="62" customWidth="1"/>
    <col min="11527" max="11527" width="9" style="62"/>
    <col min="11528" max="11528" width="9.75" style="62" bestFit="1" customWidth="1"/>
    <col min="11529" max="11771" width="9" style="62"/>
    <col min="11772" max="11772" width="13.5" style="62" customWidth="1"/>
    <col min="11773" max="11773" width="50.875" style="62" customWidth="1"/>
    <col min="11774" max="11774" width="7.25" style="62" customWidth="1"/>
    <col min="11775" max="11775" width="9.125" style="62" customWidth="1"/>
    <col min="11776" max="11776" width="12.875" style="62" bestFit="1" customWidth="1"/>
    <col min="11777" max="11777" width="16.5" style="62" bestFit="1" customWidth="1"/>
    <col min="11778" max="11778" width="22" style="62" customWidth="1"/>
    <col min="11779" max="11779" width="14.875" style="62" customWidth="1"/>
    <col min="11780" max="11780" width="13.75" style="62" customWidth="1"/>
    <col min="11781" max="11781" width="22.875" style="62" customWidth="1"/>
    <col min="11782" max="11782" width="79.5" style="62" customWidth="1"/>
    <col min="11783" max="11783" width="9" style="62"/>
    <col min="11784" max="11784" width="9.75" style="62" bestFit="1" customWidth="1"/>
    <col min="11785" max="12027" width="9" style="62"/>
    <col min="12028" max="12028" width="13.5" style="62" customWidth="1"/>
    <col min="12029" max="12029" width="50.875" style="62" customWidth="1"/>
    <col min="12030" max="12030" width="7.25" style="62" customWidth="1"/>
    <col min="12031" max="12031" width="9.125" style="62" customWidth="1"/>
    <col min="12032" max="12032" width="12.875" style="62" bestFit="1" customWidth="1"/>
    <col min="12033" max="12033" width="16.5" style="62" bestFit="1" customWidth="1"/>
    <col min="12034" max="12034" width="22" style="62" customWidth="1"/>
    <col min="12035" max="12035" width="14.875" style="62" customWidth="1"/>
    <col min="12036" max="12036" width="13.75" style="62" customWidth="1"/>
    <col min="12037" max="12037" width="22.875" style="62" customWidth="1"/>
    <col min="12038" max="12038" width="79.5" style="62" customWidth="1"/>
    <col min="12039" max="12039" width="9" style="62"/>
    <col min="12040" max="12040" width="9.75" style="62" bestFit="1" customWidth="1"/>
    <col min="12041" max="12283" width="9" style="62"/>
    <col min="12284" max="12284" width="13.5" style="62" customWidth="1"/>
    <col min="12285" max="12285" width="50.875" style="62" customWidth="1"/>
    <col min="12286" max="12286" width="7.25" style="62" customWidth="1"/>
    <col min="12287" max="12287" width="9.125" style="62" customWidth="1"/>
    <col min="12288" max="12288" width="12.875" style="62" bestFit="1" customWidth="1"/>
    <col min="12289" max="12289" width="16.5" style="62" bestFit="1" customWidth="1"/>
    <col min="12290" max="12290" width="22" style="62" customWidth="1"/>
    <col min="12291" max="12291" width="14.875" style="62" customWidth="1"/>
    <col min="12292" max="12292" width="13.75" style="62" customWidth="1"/>
    <col min="12293" max="12293" width="22.875" style="62" customWidth="1"/>
    <col min="12294" max="12294" width="79.5" style="62" customWidth="1"/>
    <col min="12295" max="12295" width="9" style="62"/>
    <col min="12296" max="12296" width="9.75" style="62" bestFit="1" customWidth="1"/>
    <col min="12297" max="12539" width="9" style="62"/>
    <col min="12540" max="12540" width="13.5" style="62" customWidth="1"/>
    <col min="12541" max="12541" width="50.875" style="62" customWidth="1"/>
    <col min="12542" max="12542" width="7.25" style="62" customWidth="1"/>
    <col min="12543" max="12543" width="9.125" style="62" customWidth="1"/>
    <col min="12544" max="12544" width="12.875" style="62" bestFit="1" customWidth="1"/>
    <col min="12545" max="12545" width="16.5" style="62" bestFit="1" customWidth="1"/>
    <col min="12546" max="12546" width="22" style="62" customWidth="1"/>
    <col min="12547" max="12547" width="14.875" style="62" customWidth="1"/>
    <col min="12548" max="12548" width="13.75" style="62" customWidth="1"/>
    <col min="12549" max="12549" width="22.875" style="62" customWidth="1"/>
    <col min="12550" max="12550" width="79.5" style="62" customWidth="1"/>
    <col min="12551" max="12551" width="9" style="62"/>
    <col min="12552" max="12552" width="9.75" style="62" bestFit="1" customWidth="1"/>
    <col min="12553" max="12795" width="9" style="62"/>
    <col min="12796" max="12796" width="13.5" style="62" customWidth="1"/>
    <col min="12797" max="12797" width="50.875" style="62" customWidth="1"/>
    <col min="12798" max="12798" width="7.25" style="62" customWidth="1"/>
    <col min="12799" max="12799" width="9.125" style="62" customWidth="1"/>
    <col min="12800" max="12800" width="12.875" style="62" bestFit="1" customWidth="1"/>
    <col min="12801" max="12801" width="16.5" style="62" bestFit="1" customWidth="1"/>
    <col min="12802" max="12802" width="22" style="62" customWidth="1"/>
    <col min="12803" max="12803" width="14.875" style="62" customWidth="1"/>
    <col min="12804" max="12804" width="13.75" style="62" customWidth="1"/>
    <col min="12805" max="12805" width="22.875" style="62" customWidth="1"/>
    <col min="12806" max="12806" width="79.5" style="62" customWidth="1"/>
    <col min="12807" max="12807" width="9" style="62"/>
    <col min="12808" max="12808" width="9.75" style="62" bestFit="1" customWidth="1"/>
    <col min="12809" max="13051" width="9" style="62"/>
    <col min="13052" max="13052" width="13.5" style="62" customWidth="1"/>
    <col min="13053" max="13053" width="50.875" style="62" customWidth="1"/>
    <col min="13054" max="13054" width="7.25" style="62" customWidth="1"/>
    <col min="13055" max="13055" width="9.125" style="62" customWidth="1"/>
    <col min="13056" max="13056" width="12.875" style="62" bestFit="1" customWidth="1"/>
    <col min="13057" max="13057" width="16.5" style="62" bestFit="1" customWidth="1"/>
    <col min="13058" max="13058" width="22" style="62" customWidth="1"/>
    <col min="13059" max="13059" width="14.875" style="62" customWidth="1"/>
    <col min="13060" max="13060" width="13.75" style="62" customWidth="1"/>
    <col min="13061" max="13061" width="22.875" style="62" customWidth="1"/>
    <col min="13062" max="13062" width="79.5" style="62" customWidth="1"/>
    <col min="13063" max="13063" width="9" style="62"/>
    <col min="13064" max="13064" width="9.75" style="62" bestFit="1" customWidth="1"/>
    <col min="13065" max="13307" width="9" style="62"/>
    <col min="13308" max="13308" width="13.5" style="62" customWidth="1"/>
    <col min="13309" max="13309" width="50.875" style="62" customWidth="1"/>
    <col min="13310" max="13310" width="7.25" style="62" customWidth="1"/>
    <col min="13311" max="13311" width="9.125" style="62" customWidth="1"/>
    <col min="13312" max="13312" width="12.875" style="62" bestFit="1" customWidth="1"/>
    <col min="13313" max="13313" width="16.5" style="62" bestFit="1" customWidth="1"/>
    <col min="13314" max="13314" width="22" style="62" customWidth="1"/>
    <col min="13315" max="13315" width="14.875" style="62" customWidth="1"/>
    <col min="13316" max="13316" width="13.75" style="62" customWidth="1"/>
    <col min="13317" max="13317" width="22.875" style="62" customWidth="1"/>
    <col min="13318" max="13318" width="79.5" style="62" customWidth="1"/>
    <col min="13319" max="13319" width="9" style="62"/>
    <col min="13320" max="13320" width="9.75" style="62" bestFit="1" customWidth="1"/>
    <col min="13321" max="13563" width="9" style="62"/>
    <col min="13564" max="13564" width="13.5" style="62" customWidth="1"/>
    <col min="13565" max="13565" width="50.875" style="62" customWidth="1"/>
    <col min="13566" max="13566" width="7.25" style="62" customWidth="1"/>
    <col min="13567" max="13567" width="9.125" style="62" customWidth="1"/>
    <col min="13568" max="13568" width="12.875" style="62" bestFit="1" customWidth="1"/>
    <col min="13569" max="13569" width="16.5" style="62" bestFit="1" customWidth="1"/>
    <col min="13570" max="13570" width="22" style="62" customWidth="1"/>
    <col min="13571" max="13571" width="14.875" style="62" customWidth="1"/>
    <col min="13572" max="13572" width="13.75" style="62" customWidth="1"/>
    <col min="13573" max="13573" width="22.875" style="62" customWidth="1"/>
    <col min="13574" max="13574" width="79.5" style="62" customWidth="1"/>
    <col min="13575" max="13575" width="9" style="62"/>
    <col min="13576" max="13576" width="9.75" style="62" bestFit="1" customWidth="1"/>
    <col min="13577" max="13819" width="9" style="62"/>
    <col min="13820" max="13820" width="13.5" style="62" customWidth="1"/>
    <col min="13821" max="13821" width="50.875" style="62" customWidth="1"/>
    <col min="13822" max="13822" width="7.25" style="62" customWidth="1"/>
    <col min="13823" max="13823" width="9.125" style="62" customWidth="1"/>
    <col min="13824" max="13824" width="12.875" style="62" bestFit="1" customWidth="1"/>
    <col min="13825" max="13825" width="16.5" style="62" bestFit="1" customWidth="1"/>
    <col min="13826" max="13826" width="22" style="62" customWidth="1"/>
    <col min="13827" max="13827" width="14.875" style="62" customWidth="1"/>
    <col min="13828" max="13828" width="13.75" style="62" customWidth="1"/>
    <col min="13829" max="13829" width="22.875" style="62" customWidth="1"/>
    <col min="13830" max="13830" width="79.5" style="62" customWidth="1"/>
    <col min="13831" max="13831" width="9" style="62"/>
    <col min="13832" max="13832" width="9.75" style="62" bestFit="1" customWidth="1"/>
    <col min="13833" max="14075" width="9" style="62"/>
    <col min="14076" max="14076" width="13.5" style="62" customWidth="1"/>
    <col min="14077" max="14077" width="50.875" style="62" customWidth="1"/>
    <col min="14078" max="14078" width="7.25" style="62" customWidth="1"/>
    <col min="14079" max="14079" width="9.125" style="62" customWidth="1"/>
    <col min="14080" max="14080" width="12.875" style="62" bestFit="1" customWidth="1"/>
    <col min="14081" max="14081" width="16.5" style="62" bestFit="1" customWidth="1"/>
    <col min="14082" max="14082" width="22" style="62" customWidth="1"/>
    <col min="14083" max="14083" width="14.875" style="62" customWidth="1"/>
    <col min="14084" max="14084" width="13.75" style="62" customWidth="1"/>
    <col min="14085" max="14085" width="22.875" style="62" customWidth="1"/>
    <col min="14086" max="14086" width="79.5" style="62" customWidth="1"/>
    <col min="14087" max="14087" width="9" style="62"/>
    <col min="14088" max="14088" width="9.75" style="62" bestFit="1" customWidth="1"/>
    <col min="14089" max="14331" width="9" style="62"/>
    <col min="14332" max="14332" width="13.5" style="62" customWidth="1"/>
    <col min="14333" max="14333" width="50.875" style="62" customWidth="1"/>
    <col min="14334" max="14334" width="7.25" style="62" customWidth="1"/>
    <col min="14335" max="14335" width="9.125" style="62" customWidth="1"/>
    <col min="14336" max="14336" width="12.875" style="62" bestFit="1" customWidth="1"/>
    <col min="14337" max="14337" width="16.5" style="62" bestFit="1" customWidth="1"/>
    <col min="14338" max="14338" width="22" style="62" customWidth="1"/>
    <col min="14339" max="14339" width="14.875" style="62" customWidth="1"/>
    <col min="14340" max="14340" width="13.75" style="62" customWidth="1"/>
    <col min="14341" max="14341" width="22.875" style="62" customWidth="1"/>
    <col min="14342" max="14342" width="79.5" style="62" customWidth="1"/>
    <col min="14343" max="14343" width="9" style="62"/>
    <col min="14344" max="14344" width="9.75" style="62" bestFit="1" customWidth="1"/>
    <col min="14345" max="14587" width="9" style="62"/>
    <col min="14588" max="14588" width="13.5" style="62" customWidth="1"/>
    <col min="14589" max="14589" width="50.875" style="62" customWidth="1"/>
    <col min="14590" max="14590" width="7.25" style="62" customWidth="1"/>
    <col min="14591" max="14591" width="9.125" style="62" customWidth="1"/>
    <col min="14592" max="14592" width="12.875" style="62" bestFit="1" customWidth="1"/>
    <col min="14593" max="14593" width="16.5" style="62" bestFit="1" customWidth="1"/>
    <col min="14594" max="14594" width="22" style="62" customWidth="1"/>
    <col min="14595" max="14595" width="14.875" style="62" customWidth="1"/>
    <col min="14596" max="14596" width="13.75" style="62" customWidth="1"/>
    <col min="14597" max="14597" width="22.875" style="62" customWidth="1"/>
    <col min="14598" max="14598" width="79.5" style="62" customWidth="1"/>
    <col min="14599" max="14599" width="9" style="62"/>
    <col min="14600" max="14600" width="9.75" style="62" bestFit="1" customWidth="1"/>
    <col min="14601" max="14843" width="9" style="62"/>
    <col min="14844" max="14844" width="13.5" style="62" customWidth="1"/>
    <col min="14845" max="14845" width="50.875" style="62" customWidth="1"/>
    <col min="14846" max="14846" width="7.25" style="62" customWidth="1"/>
    <col min="14847" max="14847" width="9.125" style="62" customWidth="1"/>
    <col min="14848" max="14848" width="12.875" style="62" bestFit="1" customWidth="1"/>
    <col min="14849" max="14849" width="16.5" style="62" bestFit="1" customWidth="1"/>
    <col min="14850" max="14850" width="22" style="62" customWidth="1"/>
    <col min="14851" max="14851" width="14.875" style="62" customWidth="1"/>
    <col min="14852" max="14852" width="13.75" style="62" customWidth="1"/>
    <col min="14853" max="14853" width="22.875" style="62" customWidth="1"/>
    <col min="14854" max="14854" width="79.5" style="62" customWidth="1"/>
    <col min="14855" max="14855" width="9" style="62"/>
    <col min="14856" max="14856" width="9.75" style="62" bestFit="1" customWidth="1"/>
    <col min="14857" max="15099" width="9" style="62"/>
    <col min="15100" max="15100" width="13.5" style="62" customWidth="1"/>
    <col min="15101" max="15101" width="50.875" style="62" customWidth="1"/>
    <col min="15102" max="15102" width="7.25" style="62" customWidth="1"/>
    <col min="15103" max="15103" width="9.125" style="62" customWidth="1"/>
    <col min="15104" max="15104" width="12.875" style="62" bestFit="1" customWidth="1"/>
    <col min="15105" max="15105" width="16.5" style="62" bestFit="1" customWidth="1"/>
    <col min="15106" max="15106" width="22" style="62" customWidth="1"/>
    <col min="15107" max="15107" width="14.875" style="62" customWidth="1"/>
    <col min="15108" max="15108" width="13.75" style="62" customWidth="1"/>
    <col min="15109" max="15109" width="22.875" style="62" customWidth="1"/>
    <col min="15110" max="15110" width="79.5" style="62" customWidth="1"/>
    <col min="15111" max="15111" width="9" style="62"/>
    <col min="15112" max="15112" width="9.75" style="62" bestFit="1" customWidth="1"/>
    <col min="15113" max="15355" width="9" style="62"/>
    <col min="15356" max="15356" width="13.5" style="62" customWidth="1"/>
    <col min="15357" max="15357" width="50.875" style="62" customWidth="1"/>
    <col min="15358" max="15358" width="7.25" style="62" customWidth="1"/>
    <col min="15359" max="15359" width="9.125" style="62" customWidth="1"/>
    <col min="15360" max="15360" width="12.875" style="62" bestFit="1" customWidth="1"/>
    <col min="15361" max="15361" width="16.5" style="62" bestFit="1" customWidth="1"/>
    <col min="15362" max="15362" width="22" style="62" customWidth="1"/>
    <col min="15363" max="15363" width="14.875" style="62" customWidth="1"/>
    <col min="15364" max="15364" width="13.75" style="62" customWidth="1"/>
    <col min="15365" max="15365" width="22.875" style="62" customWidth="1"/>
    <col min="15366" max="15366" width="79.5" style="62" customWidth="1"/>
    <col min="15367" max="15367" width="9" style="62"/>
    <col min="15368" max="15368" width="9.75" style="62" bestFit="1" customWidth="1"/>
    <col min="15369" max="15611" width="9" style="62"/>
    <col min="15612" max="15612" width="13.5" style="62" customWidth="1"/>
    <col min="15613" max="15613" width="50.875" style="62" customWidth="1"/>
    <col min="15614" max="15614" width="7.25" style="62" customWidth="1"/>
    <col min="15615" max="15615" width="9.125" style="62" customWidth="1"/>
    <col min="15616" max="15616" width="12.875" style="62" bestFit="1" customWidth="1"/>
    <col min="15617" max="15617" width="16.5" style="62" bestFit="1" customWidth="1"/>
    <col min="15618" max="15618" width="22" style="62" customWidth="1"/>
    <col min="15619" max="15619" width="14.875" style="62" customWidth="1"/>
    <col min="15620" max="15620" width="13.75" style="62" customWidth="1"/>
    <col min="15621" max="15621" width="22.875" style="62" customWidth="1"/>
    <col min="15622" max="15622" width="79.5" style="62" customWidth="1"/>
    <col min="15623" max="15623" width="9" style="62"/>
    <col min="15624" max="15624" width="9.75" style="62" bestFit="1" customWidth="1"/>
    <col min="15625" max="15867" width="9" style="62"/>
    <col min="15868" max="15868" width="13.5" style="62" customWidth="1"/>
    <col min="15869" max="15869" width="50.875" style="62" customWidth="1"/>
    <col min="15870" max="15870" width="7.25" style="62" customWidth="1"/>
    <col min="15871" max="15871" width="9.125" style="62" customWidth="1"/>
    <col min="15872" max="15872" width="12.875" style="62" bestFit="1" customWidth="1"/>
    <col min="15873" max="15873" width="16.5" style="62" bestFit="1" customWidth="1"/>
    <col min="15874" max="15874" width="22" style="62" customWidth="1"/>
    <col min="15875" max="15875" width="14.875" style="62" customWidth="1"/>
    <col min="15876" max="15876" width="13.75" style="62" customWidth="1"/>
    <col min="15877" max="15877" width="22.875" style="62" customWidth="1"/>
    <col min="15878" max="15878" width="79.5" style="62" customWidth="1"/>
    <col min="15879" max="15879" width="9" style="62"/>
    <col min="15880" max="15880" width="9.75" style="62" bestFit="1" customWidth="1"/>
    <col min="15881" max="16123" width="9" style="62"/>
    <col min="16124" max="16124" width="13.5" style="62" customWidth="1"/>
    <col min="16125" max="16125" width="50.875" style="62" customWidth="1"/>
    <col min="16126" max="16126" width="7.25" style="62" customWidth="1"/>
    <col min="16127" max="16127" width="9.125" style="62" customWidth="1"/>
    <col min="16128" max="16128" width="12.875" style="62" bestFit="1" customWidth="1"/>
    <col min="16129" max="16129" width="16.5" style="62" bestFit="1" customWidth="1"/>
    <col min="16130" max="16130" width="22" style="62" customWidth="1"/>
    <col min="16131" max="16131" width="14.875" style="62" customWidth="1"/>
    <col min="16132" max="16132" width="13.75" style="62" customWidth="1"/>
    <col min="16133" max="16133" width="22.875" style="62" customWidth="1"/>
    <col min="16134" max="16134" width="79.5" style="62" customWidth="1"/>
    <col min="16135" max="16135" width="9" style="62"/>
    <col min="16136" max="16136" width="9.75" style="62" bestFit="1" customWidth="1"/>
    <col min="16137" max="16384" width="9" style="62"/>
  </cols>
  <sheetData>
    <row r="1" spans="1:14" ht="84.75" customHeight="1" x14ac:dyDescent="0.2">
      <c r="A1" s="279" t="s">
        <v>718</v>
      </c>
      <c r="B1" s="280"/>
      <c r="C1" s="280"/>
      <c r="D1" s="280"/>
      <c r="E1" s="280"/>
      <c r="F1" s="280"/>
      <c r="G1" s="171"/>
      <c r="H1" s="61"/>
    </row>
    <row r="2" spans="1:14" ht="18" customHeight="1" x14ac:dyDescent="0.2">
      <c r="A2" s="281" t="s">
        <v>4</v>
      </c>
      <c r="B2" s="282"/>
      <c r="C2" s="282"/>
      <c r="D2" s="282"/>
      <c r="E2" s="282"/>
      <c r="F2" s="282"/>
      <c r="G2" s="172"/>
      <c r="H2" s="63"/>
    </row>
    <row r="3" spans="1:14" ht="36.75" customHeight="1" x14ac:dyDescent="0.2">
      <c r="A3" s="283"/>
      <c r="B3" s="284"/>
      <c r="C3" s="284"/>
      <c r="D3" s="284"/>
      <c r="E3" s="173"/>
      <c r="F3" s="174"/>
      <c r="G3" s="174"/>
      <c r="H3" s="64"/>
    </row>
    <row r="4" spans="1:14" ht="43.5" customHeight="1" x14ac:dyDescent="0.2">
      <c r="A4" s="175" t="s">
        <v>691</v>
      </c>
      <c r="B4" s="176" t="s">
        <v>692</v>
      </c>
      <c r="C4" s="176" t="s">
        <v>693</v>
      </c>
      <c r="D4" s="177" t="s">
        <v>694</v>
      </c>
      <c r="E4" s="177" t="s">
        <v>695</v>
      </c>
      <c r="F4" s="177" t="s">
        <v>696</v>
      </c>
      <c r="G4" s="177" t="s">
        <v>697</v>
      </c>
      <c r="H4" s="102"/>
      <c r="I4" s="74"/>
    </row>
    <row r="5" spans="1:14" s="66" customFormat="1" ht="33.75" customHeight="1" x14ac:dyDescent="0.2">
      <c r="A5" s="178" t="s">
        <v>698</v>
      </c>
      <c r="B5" s="179" t="s">
        <v>699</v>
      </c>
      <c r="C5" s="179"/>
      <c r="D5" s="180"/>
      <c r="E5" s="180"/>
      <c r="F5" s="181"/>
      <c r="G5" s="182"/>
      <c r="H5" s="65"/>
      <c r="K5" s="169"/>
      <c r="L5" s="169"/>
      <c r="M5" s="69"/>
      <c r="N5" s="69"/>
    </row>
    <row r="6" spans="1:14" s="66" customFormat="1" ht="38.25" customHeight="1" x14ac:dyDescent="0.2">
      <c r="A6" s="183" t="s">
        <v>700</v>
      </c>
      <c r="B6" s="184" t="s">
        <v>730</v>
      </c>
      <c r="C6" s="185">
        <v>12</v>
      </c>
      <c r="D6" s="186">
        <v>1.2198000000000001E-2</v>
      </c>
      <c r="E6" s="186">
        <f>TRUNC(C6*D6,6)</f>
        <v>0.14637600000000001</v>
      </c>
      <c r="F6" s="187">
        <f>TRUNC(D6*$F$65,4)</f>
        <v>27288.8815</v>
      </c>
      <c r="G6" s="187">
        <f>F6*C6</f>
        <v>327466.57799999998</v>
      </c>
      <c r="H6" s="68"/>
      <c r="J6" s="70"/>
      <c r="K6" s="169"/>
      <c r="L6" s="169"/>
      <c r="M6" s="69"/>
      <c r="N6" s="69"/>
    </row>
    <row r="7" spans="1:14" s="66" customFormat="1" ht="38.25" customHeight="1" x14ac:dyDescent="0.2">
      <c r="A7" s="183" t="s">
        <v>701</v>
      </c>
      <c r="B7" s="184" t="s">
        <v>719</v>
      </c>
      <c r="C7" s="185">
        <v>1</v>
      </c>
      <c r="D7" s="186">
        <v>2.43961E-2</v>
      </c>
      <c r="E7" s="186">
        <f t="shared" ref="E7:E60" si="0">TRUNC(C7*D7,6)</f>
        <v>2.4396000000000001E-2</v>
      </c>
      <c r="F7" s="187">
        <f>TRUNC(D7*$F$65,4)</f>
        <v>54577.986799999999</v>
      </c>
      <c r="G7" s="187">
        <f t="shared" ref="G7:G13" si="1">F7*C7</f>
        <v>54577.986799999999</v>
      </c>
      <c r="H7" s="68"/>
      <c r="J7" s="70"/>
      <c r="K7" s="169"/>
      <c r="L7" s="169"/>
      <c r="M7" s="69"/>
      <c r="N7" s="69"/>
    </row>
    <row r="8" spans="1:14" s="66" customFormat="1" ht="38.25" customHeight="1" x14ac:dyDescent="0.2">
      <c r="A8" s="183" t="s">
        <v>702</v>
      </c>
      <c r="B8" s="184" t="s">
        <v>863</v>
      </c>
      <c r="C8" s="185">
        <v>1</v>
      </c>
      <c r="D8" s="186">
        <v>8.8629999999999994E-3</v>
      </c>
      <c r="E8" s="186">
        <f t="shared" si="0"/>
        <v>8.8629999999999994E-3</v>
      </c>
      <c r="F8" s="187">
        <f>TRUNC(D8*$F$65,4)</f>
        <v>19827.9519</v>
      </c>
      <c r="G8" s="187">
        <f t="shared" si="1"/>
        <v>19827.9519</v>
      </c>
      <c r="H8" s="68"/>
      <c r="I8" s="69"/>
      <c r="J8" s="70"/>
      <c r="K8" s="169"/>
      <c r="L8" s="169"/>
      <c r="M8" s="69"/>
      <c r="N8" s="69"/>
    </row>
    <row r="9" spans="1:14" s="66" customFormat="1" ht="38.25" customHeight="1" x14ac:dyDescent="0.2">
      <c r="A9" s="183" t="s">
        <v>723</v>
      </c>
      <c r="B9" s="184" t="s">
        <v>720</v>
      </c>
      <c r="C9" s="185">
        <v>1</v>
      </c>
      <c r="D9" s="186">
        <v>3.4883999999999998E-2</v>
      </c>
      <c r="E9" s="186">
        <f t="shared" si="0"/>
        <v>3.4883999999999998E-2</v>
      </c>
      <c r="F9" s="187">
        <f t="shared" ref="F9:F26" si="2">TRUNC(D9*$F$65,4)</f>
        <v>78041.100600000005</v>
      </c>
      <c r="G9" s="187">
        <f t="shared" si="1"/>
        <v>78041.100600000005</v>
      </c>
      <c r="H9" s="68"/>
      <c r="I9" s="69"/>
      <c r="J9" s="70"/>
      <c r="K9" s="169"/>
      <c r="L9" s="169"/>
      <c r="M9" s="69"/>
      <c r="N9" s="69"/>
    </row>
    <row r="10" spans="1:14" s="66" customFormat="1" ht="38.25" customHeight="1" x14ac:dyDescent="0.2">
      <c r="A10" s="183" t="s">
        <v>724</v>
      </c>
      <c r="B10" s="184" t="s">
        <v>721</v>
      </c>
      <c r="C10" s="185">
        <v>1</v>
      </c>
      <c r="D10" s="186">
        <v>3.7078E-2</v>
      </c>
      <c r="E10" s="186">
        <f t="shared" si="0"/>
        <v>3.7078E-2</v>
      </c>
      <c r="F10" s="187">
        <f t="shared" si="2"/>
        <v>82949.430300000007</v>
      </c>
      <c r="G10" s="187">
        <f t="shared" si="1"/>
        <v>82949.430300000007</v>
      </c>
      <c r="H10" s="68"/>
      <c r="I10" s="69"/>
      <c r="J10" s="70"/>
      <c r="K10" s="169"/>
      <c r="L10" s="169"/>
      <c r="M10" s="69"/>
      <c r="N10" s="69"/>
    </row>
    <row r="11" spans="1:14" s="66" customFormat="1" ht="38.25" customHeight="1" x14ac:dyDescent="0.2">
      <c r="A11" s="183" t="s">
        <v>725</v>
      </c>
      <c r="B11" s="184" t="s">
        <v>722</v>
      </c>
      <c r="C11" s="185">
        <v>1</v>
      </c>
      <c r="D11" s="186">
        <v>2.8905E-2</v>
      </c>
      <c r="E11" s="186">
        <f t="shared" si="0"/>
        <v>2.8905E-2</v>
      </c>
      <c r="F11" s="187">
        <f t="shared" si="2"/>
        <v>64665.118999999999</v>
      </c>
      <c r="G11" s="187">
        <f t="shared" si="1"/>
        <v>64665.118999999999</v>
      </c>
      <c r="H11" s="68"/>
      <c r="I11" s="69"/>
      <c r="J11" s="70"/>
      <c r="K11" s="169"/>
      <c r="L11" s="169"/>
      <c r="M11" s="69"/>
      <c r="N11" s="69"/>
    </row>
    <row r="12" spans="1:14" s="66" customFormat="1" ht="38.25" customHeight="1" x14ac:dyDescent="0.2">
      <c r="A12" s="183" t="s">
        <v>726</v>
      </c>
      <c r="B12" s="184" t="s">
        <v>727</v>
      </c>
      <c r="C12" s="185">
        <v>4</v>
      </c>
      <c r="D12" s="186">
        <v>4.2992000000000002E-2</v>
      </c>
      <c r="E12" s="186">
        <f t="shared" si="0"/>
        <v>0.17196800000000001</v>
      </c>
      <c r="F12" s="187">
        <f t="shared" si="2"/>
        <v>96179.996400000004</v>
      </c>
      <c r="G12" s="187">
        <f t="shared" si="1"/>
        <v>384719.98560000001</v>
      </c>
      <c r="H12" s="68"/>
      <c r="J12" s="70"/>
      <c r="K12" s="169"/>
      <c r="L12" s="169"/>
      <c r="M12" s="69"/>
      <c r="N12" s="69"/>
    </row>
    <row r="13" spans="1:14" s="66" customFormat="1" ht="38.25" customHeight="1" x14ac:dyDescent="0.2">
      <c r="A13" s="183" t="s">
        <v>731</v>
      </c>
      <c r="B13" s="184" t="s">
        <v>728</v>
      </c>
      <c r="C13" s="185">
        <v>1</v>
      </c>
      <c r="D13" s="186">
        <v>2.4348000000000002E-2</v>
      </c>
      <c r="E13" s="186">
        <f t="shared" si="0"/>
        <v>2.4348000000000002E-2</v>
      </c>
      <c r="F13" s="187">
        <f t="shared" si="2"/>
        <v>54470.379399999998</v>
      </c>
      <c r="G13" s="187">
        <f t="shared" si="1"/>
        <v>54470.379399999998</v>
      </c>
      <c r="H13" s="68"/>
      <c r="J13" s="70"/>
      <c r="K13" s="169"/>
      <c r="L13" s="169"/>
      <c r="M13" s="69"/>
      <c r="N13" s="69"/>
    </row>
    <row r="14" spans="1:14" s="66" customFormat="1" ht="38.25" customHeight="1" x14ac:dyDescent="0.2">
      <c r="A14" s="183" t="s">
        <v>732</v>
      </c>
      <c r="B14" s="184" t="s">
        <v>729</v>
      </c>
      <c r="C14" s="185">
        <v>12</v>
      </c>
      <c r="D14" s="186">
        <v>2.818E-2</v>
      </c>
      <c r="E14" s="186">
        <f t="shared" si="0"/>
        <v>0.33816000000000002</v>
      </c>
      <c r="F14" s="187">
        <f t="shared" si="2"/>
        <v>63043.177799999998</v>
      </c>
      <c r="G14" s="187">
        <f t="shared" ref="G14:G26" si="3">F14*C14</f>
        <v>756518.13359999994</v>
      </c>
      <c r="H14" s="68"/>
      <c r="J14" s="70"/>
      <c r="K14" s="169"/>
      <c r="L14" s="169"/>
      <c r="M14" s="69"/>
      <c r="N14" s="69"/>
    </row>
    <row r="15" spans="1:14" s="66" customFormat="1" ht="38.25" customHeight="1" x14ac:dyDescent="0.2">
      <c r="A15" s="183" t="s">
        <v>733</v>
      </c>
      <c r="B15" s="184" t="s">
        <v>776</v>
      </c>
      <c r="C15" s="185">
        <v>1</v>
      </c>
      <c r="D15" s="186">
        <v>3.2872999999999999E-2</v>
      </c>
      <c r="E15" s="186">
        <f t="shared" si="0"/>
        <v>3.2872999999999999E-2</v>
      </c>
      <c r="F15" s="187">
        <f t="shared" si="2"/>
        <v>73542.171100000007</v>
      </c>
      <c r="G15" s="187">
        <f t="shared" si="3"/>
        <v>73542.171100000007</v>
      </c>
      <c r="H15" s="68"/>
      <c r="J15" s="70"/>
      <c r="K15" s="169"/>
      <c r="L15" s="169"/>
      <c r="M15" s="69"/>
      <c r="N15" s="69"/>
    </row>
    <row r="16" spans="1:14" s="66" customFormat="1" ht="38.25" customHeight="1" x14ac:dyDescent="0.2">
      <c r="A16" s="183" t="s">
        <v>735</v>
      </c>
      <c r="B16" s="184" t="s">
        <v>734</v>
      </c>
      <c r="C16" s="185">
        <v>1</v>
      </c>
      <c r="D16" s="186">
        <v>3.6979999999999999E-3</v>
      </c>
      <c r="E16" s="186">
        <f t="shared" si="0"/>
        <v>3.6979999999999999E-3</v>
      </c>
      <c r="F16" s="187">
        <f t="shared" si="2"/>
        <v>8273.0187999999998</v>
      </c>
      <c r="G16" s="187">
        <f t="shared" si="3"/>
        <v>8273.0187999999998</v>
      </c>
      <c r="H16" s="68"/>
      <c r="I16" s="69"/>
      <c r="J16" s="70"/>
      <c r="K16" s="169"/>
      <c r="L16" s="169"/>
      <c r="M16" s="69"/>
      <c r="N16" s="69"/>
    </row>
    <row r="17" spans="1:14" s="66" customFormat="1" ht="38.25" customHeight="1" x14ac:dyDescent="0.2">
      <c r="A17" s="183" t="s">
        <v>736</v>
      </c>
      <c r="B17" s="188" t="s">
        <v>1069</v>
      </c>
      <c r="C17" s="185">
        <v>1</v>
      </c>
      <c r="D17" s="186">
        <v>3.163E-3</v>
      </c>
      <c r="E17" s="186">
        <f t="shared" si="0"/>
        <v>3.163E-3</v>
      </c>
      <c r="F17" s="187">
        <f t="shared" si="2"/>
        <v>7076.1379999999999</v>
      </c>
      <c r="G17" s="187">
        <f t="shared" si="3"/>
        <v>7076.1379999999999</v>
      </c>
      <c r="H17" s="68"/>
      <c r="I17" s="69"/>
      <c r="J17" s="70"/>
      <c r="K17" s="169"/>
      <c r="L17" s="169"/>
      <c r="M17" s="69"/>
      <c r="N17" s="69"/>
    </row>
    <row r="18" spans="1:14" s="66" customFormat="1" ht="38.25" customHeight="1" x14ac:dyDescent="0.2">
      <c r="A18" s="183" t="s">
        <v>775</v>
      </c>
      <c r="B18" s="188" t="s">
        <v>1070</v>
      </c>
      <c r="C18" s="185">
        <v>1</v>
      </c>
      <c r="D18" s="186">
        <v>2.49E-3</v>
      </c>
      <c r="E18" s="186">
        <f t="shared" si="0"/>
        <v>2.49E-3</v>
      </c>
      <c r="F18" s="187">
        <f t="shared" si="2"/>
        <v>5570.5290999999997</v>
      </c>
      <c r="G18" s="187">
        <f t="shared" si="3"/>
        <v>5570.5290999999997</v>
      </c>
      <c r="H18" s="68"/>
      <c r="I18" s="69"/>
      <c r="J18" s="70"/>
      <c r="K18" s="169"/>
      <c r="L18" s="169"/>
      <c r="M18" s="69"/>
      <c r="N18" s="69"/>
    </row>
    <row r="19" spans="1:14" s="66" customFormat="1" ht="38.25" customHeight="1" x14ac:dyDescent="0.2">
      <c r="A19" s="183" t="s">
        <v>1076</v>
      </c>
      <c r="B19" s="188" t="s">
        <v>1071</v>
      </c>
      <c r="C19" s="185">
        <v>1</v>
      </c>
      <c r="D19" s="186">
        <v>3.15E-3</v>
      </c>
      <c r="E19" s="186">
        <f>TRUNC(C19*D19,6)</f>
        <v>3.15E-3</v>
      </c>
      <c r="F19" s="187">
        <f t="shared" si="2"/>
        <v>7047.0550000000003</v>
      </c>
      <c r="G19" s="187">
        <f t="shared" si="3"/>
        <v>7047.0550000000003</v>
      </c>
      <c r="H19" s="68"/>
      <c r="I19" s="69"/>
      <c r="J19" s="70"/>
      <c r="K19" s="169"/>
      <c r="L19" s="169"/>
      <c r="M19" s="69"/>
      <c r="N19" s="69"/>
    </row>
    <row r="20" spans="1:14" s="66" customFormat="1" ht="38.25" customHeight="1" x14ac:dyDescent="0.2">
      <c r="A20" s="183" t="s">
        <v>1077</v>
      </c>
      <c r="B20" s="188" t="s">
        <v>1072</v>
      </c>
      <c r="C20" s="185">
        <v>1</v>
      </c>
      <c r="D20" s="186">
        <v>3.2230000000000002E-3</v>
      </c>
      <c r="E20" s="186">
        <f t="shared" si="0"/>
        <v>3.2230000000000002E-3</v>
      </c>
      <c r="F20" s="187">
        <f t="shared" si="2"/>
        <v>7210.3676999999998</v>
      </c>
      <c r="G20" s="187">
        <f t="shared" si="3"/>
        <v>7210.3676999999998</v>
      </c>
      <c r="H20" s="68"/>
      <c r="I20" s="69"/>
      <c r="J20" s="70"/>
      <c r="K20" s="169"/>
      <c r="L20" s="169"/>
      <c r="M20" s="69"/>
      <c r="N20" s="69"/>
    </row>
    <row r="21" spans="1:14" s="66" customFormat="1" ht="38.25" customHeight="1" x14ac:dyDescent="0.2">
      <c r="A21" s="183" t="s">
        <v>1078</v>
      </c>
      <c r="B21" s="188" t="s">
        <v>1073</v>
      </c>
      <c r="C21" s="185">
        <v>1</v>
      </c>
      <c r="D21" s="186">
        <v>3.496E-3</v>
      </c>
      <c r="E21" s="186">
        <f t="shared" si="0"/>
        <v>3.496E-3</v>
      </c>
      <c r="F21" s="187">
        <f t="shared" si="2"/>
        <v>7821.1124</v>
      </c>
      <c r="G21" s="187">
        <f t="shared" si="3"/>
        <v>7821.1124</v>
      </c>
      <c r="H21" s="68"/>
      <c r="I21" s="69"/>
      <c r="J21" s="70"/>
      <c r="K21" s="169"/>
      <c r="L21" s="169"/>
      <c r="M21" s="69"/>
      <c r="N21" s="69"/>
    </row>
    <row r="22" spans="1:14" s="66" customFormat="1" ht="38.25" customHeight="1" x14ac:dyDescent="0.2">
      <c r="A22" s="183" t="s">
        <v>1079</v>
      </c>
      <c r="B22" s="188" t="s">
        <v>1074</v>
      </c>
      <c r="C22" s="185">
        <v>6</v>
      </c>
      <c r="D22" s="186">
        <v>1.4580000000000001E-3</v>
      </c>
      <c r="E22" s="186">
        <f t="shared" si="0"/>
        <v>8.7480000000000006E-3</v>
      </c>
      <c r="F22" s="187">
        <f t="shared" si="2"/>
        <v>3261.7797</v>
      </c>
      <c r="G22" s="187">
        <f t="shared" si="3"/>
        <v>19570.678200000002</v>
      </c>
      <c r="H22" s="68"/>
      <c r="I22" s="69"/>
      <c r="J22" s="70"/>
      <c r="K22" s="169"/>
      <c r="L22" s="169"/>
      <c r="M22" s="69"/>
      <c r="N22" s="69"/>
    </row>
    <row r="23" spans="1:14" s="66" customFormat="1" ht="38.25" customHeight="1" x14ac:dyDescent="0.2">
      <c r="A23" s="183" t="s">
        <v>1080</v>
      </c>
      <c r="B23" s="188" t="s">
        <v>1075</v>
      </c>
      <c r="C23" s="185">
        <v>6</v>
      </c>
      <c r="D23" s="186">
        <v>1.3370000000000001E-3</v>
      </c>
      <c r="E23" s="186">
        <f t="shared" si="0"/>
        <v>8.0219999999999996E-3</v>
      </c>
      <c r="F23" s="187">
        <f t="shared" si="2"/>
        <v>2991.0832999999998</v>
      </c>
      <c r="G23" s="187">
        <f t="shared" ref="G23:G25" si="4">F23*C23</f>
        <v>17946.499799999998</v>
      </c>
      <c r="H23" s="68"/>
      <c r="I23" s="69"/>
      <c r="J23" s="70"/>
      <c r="K23" s="169"/>
      <c r="L23" s="169"/>
      <c r="M23" s="69"/>
      <c r="N23" s="69"/>
    </row>
    <row r="24" spans="1:14" s="66" customFormat="1" ht="38.25" customHeight="1" x14ac:dyDescent="0.2">
      <c r="A24" s="183" t="s">
        <v>1081</v>
      </c>
      <c r="B24" s="188" t="s">
        <v>1084</v>
      </c>
      <c r="C24" s="185">
        <v>1</v>
      </c>
      <c r="D24" s="186">
        <v>1.1670000000000001E-3</v>
      </c>
      <c r="E24" s="186">
        <f t="shared" si="0"/>
        <v>1.1670000000000001E-3</v>
      </c>
      <c r="F24" s="187">
        <f t="shared" si="2"/>
        <v>2610.7660000000001</v>
      </c>
      <c r="G24" s="187">
        <f t="shared" si="4"/>
        <v>2610.7660000000001</v>
      </c>
      <c r="H24" s="68"/>
      <c r="I24" s="69"/>
      <c r="J24" s="70"/>
      <c r="K24" s="169"/>
      <c r="L24" s="169"/>
      <c r="M24" s="69"/>
      <c r="N24" s="69"/>
    </row>
    <row r="25" spans="1:14" s="66" customFormat="1" ht="38.25" customHeight="1" x14ac:dyDescent="0.2">
      <c r="A25" s="183" t="s">
        <v>1082</v>
      </c>
      <c r="B25" s="188" t="s">
        <v>1085</v>
      </c>
      <c r="C25" s="185">
        <v>1</v>
      </c>
      <c r="D25" s="186">
        <v>1.588E-3</v>
      </c>
      <c r="E25" s="186">
        <f t="shared" si="0"/>
        <v>1.588E-3</v>
      </c>
      <c r="F25" s="187">
        <f t="shared" si="2"/>
        <v>3552.6104999999998</v>
      </c>
      <c r="G25" s="187">
        <f t="shared" si="4"/>
        <v>3552.6104999999998</v>
      </c>
      <c r="H25" s="68"/>
      <c r="I25" s="69"/>
      <c r="J25" s="70"/>
      <c r="K25" s="169"/>
      <c r="L25" s="169"/>
      <c r="M25" s="69"/>
      <c r="N25" s="69"/>
    </row>
    <row r="26" spans="1:14" s="66" customFormat="1" ht="38.25" customHeight="1" x14ac:dyDescent="0.2">
      <c r="A26" s="183" t="s">
        <v>1083</v>
      </c>
      <c r="B26" s="184" t="s">
        <v>774</v>
      </c>
      <c r="C26" s="185">
        <v>12</v>
      </c>
      <c r="D26" s="186">
        <v>3.7800000000000003E-4</v>
      </c>
      <c r="E26" s="186">
        <f t="shared" si="0"/>
        <v>4.5360000000000001E-3</v>
      </c>
      <c r="F26" s="187">
        <f t="shared" si="2"/>
        <v>845.64660000000003</v>
      </c>
      <c r="G26" s="187">
        <f t="shared" si="3"/>
        <v>10147.7592</v>
      </c>
      <c r="H26" s="68"/>
      <c r="I26" s="69"/>
      <c r="J26" s="70"/>
      <c r="K26" s="169"/>
      <c r="L26" s="169"/>
      <c r="M26" s="69"/>
      <c r="N26" s="69"/>
    </row>
    <row r="27" spans="1:14" s="66" customFormat="1" ht="38.25" customHeight="1" x14ac:dyDescent="0.2">
      <c r="A27" s="189" t="s">
        <v>703</v>
      </c>
      <c r="B27" s="179" t="s">
        <v>704</v>
      </c>
      <c r="C27" s="179"/>
      <c r="D27" s="180"/>
      <c r="E27" s="180"/>
      <c r="F27" s="181"/>
      <c r="G27" s="182"/>
      <c r="H27" s="71"/>
      <c r="I27" s="69"/>
      <c r="J27" s="70"/>
      <c r="K27" s="169"/>
      <c r="L27" s="169"/>
      <c r="M27" s="69"/>
      <c r="N27" s="69"/>
    </row>
    <row r="28" spans="1:14" s="66" customFormat="1" ht="38.25" customHeight="1" x14ac:dyDescent="0.2">
      <c r="A28" s="183" t="s">
        <v>705</v>
      </c>
      <c r="B28" s="184" t="s">
        <v>739</v>
      </c>
      <c r="C28" s="185">
        <v>12</v>
      </c>
      <c r="D28" s="186">
        <v>1.7899999999999999E-3</v>
      </c>
      <c r="E28" s="186">
        <f t="shared" si="0"/>
        <v>2.1479999999999999E-2</v>
      </c>
      <c r="F28" s="187">
        <f t="shared" ref="F28:F47" si="5">TRUNC(D28*$F$65,2)</f>
        <v>4004.51</v>
      </c>
      <c r="G28" s="187">
        <f t="shared" ref="G28:G60" si="6">F28*C28</f>
        <v>48054.12</v>
      </c>
      <c r="H28" s="68"/>
      <c r="I28" s="69"/>
      <c r="J28" s="70"/>
      <c r="K28" s="169"/>
      <c r="L28" s="169"/>
      <c r="M28" s="69"/>
      <c r="N28" s="69"/>
    </row>
    <row r="29" spans="1:14" s="66" customFormat="1" ht="38.25" customHeight="1" x14ac:dyDescent="0.2">
      <c r="A29" s="183" t="s">
        <v>706</v>
      </c>
      <c r="B29" s="184" t="s">
        <v>740</v>
      </c>
      <c r="C29" s="185">
        <v>1</v>
      </c>
      <c r="D29" s="186">
        <v>1.3439999999999999E-3</v>
      </c>
      <c r="E29" s="186">
        <f t="shared" si="0"/>
        <v>1.3439999999999999E-3</v>
      </c>
      <c r="F29" s="187">
        <f t="shared" si="5"/>
        <v>3006.74</v>
      </c>
      <c r="G29" s="187">
        <f t="shared" si="6"/>
        <v>3006.74</v>
      </c>
      <c r="H29" s="68"/>
      <c r="J29" s="70"/>
      <c r="K29" s="169"/>
      <c r="L29" s="169"/>
      <c r="M29" s="69"/>
      <c r="N29" s="69"/>
    </row>
    <row r="30" spans="1:14" s="66" customFormat="1" ht="38.25" customHeight="1" x14ac:dyDescent="0.2">
      <c r="A30" s="183" t="s">
        <v>707</v>
      </c>
      <c r="B30" s="184" t="s">
        <v>741</v>
      </c>
      <c r="C30" s="185">
        <v>1</v>
      </c>
      <c r="D30" s="186">
        <v>2.0070000000000001E-3</v>
      </c>
      <c r="E30" s="186">
        <f t="shared" si="0"/>
        <v>2.0070000000000001E-3</v>
      </c>
      <c r="F30" s="187">
        <f t="shared" si="5"/>
        <v>4489.9799999999996</v>
      </c>
      <c r="G30" s="187">
        <f t="shared" si="6"/>
        <v>4489.9799999999996</v>
      </c>
      <c r="H30" s="68"/>
      <c r="J30" s="70"/>
      <c r="K30" s="169"/>
      <c r="L30" s="169"/>
      <c r="M30" s="69"/>
      <c r="N30" s="69"/>
    </row>
    <row r="31" spans="1:14" s="66" customFormat="1" ht="38.25" customHeight="1" x14ac:dyDescent="0.2">
      <c r="A31" s="183" t="s">
        <v>708</v>
      </c>
      <c r="B31" s="184" t="s">
        <v>742</v>
      </c>
      <c r="C31" s="185">
        <v>1</v>
      </c>
      <c r="D31" s="186">
        <v>2.147E-3</v>
      </c>
      <c r="E31" s="186">
        <f t="shared" si="0"/>
        <v>2.147E-3</v>
      </c>
      <c r="F31" s="187">
        <f t="shared" si="5"/>
        <v>4803.18</v>
      </c>
      <c r="G31" s="187">
        <f t="shared" si="6"/>
        <v>4803.18</v>
      </c>
      <c r="H31" s="68"/>
      <c r="J31" s="70"/>
      <c r="K31" s="169"/>
      <c r="L31" s="169"/>
      <c r="M31" s="69"/>
      <c r="N31" s="69"/>
    </row>
    <row r="32" spans="1:14" s="66" customFormat="1" ht="38.25" customHeight="1" x14ac:dyDescent="0.2">
      <c r="A32" s="183" t="s">
        <v>709</v>
      </c>
      <c r="B32" s="184" t="s">
        <v>743</v>
      </c>
      <c r="C32" s="185">
        <v>1</v>
      </c>
      <c r="D32" s="186">
        <v>1.054E-3</v>
      </c>
      <c r="E32" s="186">
        <f t="shared" si="0"/>
        <v>1.054E-3</v>
      </c>
      <c r="F32" s="187">
        <f t="shared" si="5"/>
        <v>2357.96</v>
      </c>
      <c r="G32" s="187">
        <f t="shared" si="6"/>
        <v>2357.96</v>
      </c>
      <c r="H32" s="68"/>
      <c r="J32" s="70"/>
      <c r="K32" s="169"/>
      <c r="L32" s="169"/>
      <c r="M32" s="69"/>
      <c r="N32" s="69"/>
    </row>
    <row r="33" spans="1:14" s="66" customFormat="1" ht="38.25" customHeight="1" x14ac:dyDescent="0.2">
      <c r="A33" s="183" t="s">
        <v>710</v>
      </c>
      <c r="B33" s="184" t="s">
        <v>744</v>
      </c>
      <c r="C33" s="185">
        <v>1</v>
      </c>
      <c r="D33" s="186">
        <v>9.7199999999999999E-4</v>
      </c>
      <c r="E33" s="186">
        <f t="shared" si="0"/>
        <v>9.7199999999999999E-4</v>
      </c>
      <c r="F33" s="187">
        <f t="shared" si="5"/>
        <v>2174.5100000000002</v>
      </c>
      <c r="G33" s="187">
        <f t="shared" si="6"/>
        <v>2174.5100000000002</v>
      </c>
      <c r="H33" s="68"/>
      <c r="J33" s="70"/>
      <c r="K33" s="169"/>
      <c r="L33" s="169"/>
      <c r="M33" s="69"/>
      <c r="N33" s="69"/>
    </row>
    <row r="34" spans="1:14" s="66" customFormat="1" ht="38.25" customHeight="1" x14ac:dyDescent="0.2">
      <c r="A34" s="183" t="s">
        <v>711</v>
      </c>
      <c r="B34" s="184" t="s">
        <v>745</v>
      </c>
      <c r="C34" s="185">
        <v>1</v>
      </c>
      <c r="D34" s="186">
        <v>2.5709999999999999E-3</v>
      </c>
      <c r="E34" s="186">
        <f t="shared" si="0"/>
        <v>2.5709999999999999E-3</v>
      </c>
      <c r="F34" s="187">
        <f t="shared" si="5"/>
        <v>5751.73</v>
      </c>
      <c r="G34" s="187">
        <f t="shared" si="6"/>
        <v>5751.73</v>
      </c>
      <c r="H34" s="68"/>
      <c r="J34" s="70"/>
      <c r="K34" s="169"/>
      <c r="L34" s="169"/>
      <c r="M34" s="69"/>
      <c r="N34" s="69"/>
    </row>
    <row r="35" spans="1:14" s="66" customFormat="1" ht="38.25" customHeight="1" x14ac:dyDescent="0.2">
      <c r="A35" s="183" t="s">
        <v>712</v>
      </c>
      <c r="B35" s="184" t="s">
        <v>746</v>
      </c>
      <c r="C35" s="185">
        <v>6</v>
      </c>
      <c r="D35" s="186">
        <v>7.9799999999999999E-4</v>
      </c>
      <c r="E35" s="186">
        <f t="shared" si="0"/>
        <v>4.7879999999999997E-3</v>
      </c>
      <c r="F35" s="187">
        <f t="shared" si="5"/>
        <v>1785.25</v>
      </c>
      <c r="G35" s="187">
        <f t="shared" si="6"/>
        <v>10711.5</v>
      </c>
      <c r="H35" s="68"/>
      <c r="J35" s="70"/>
      <c r="K35" s="169"/>
      <c r="L35" s="169"/>
      <c r="M35" s="69"/>
      <c r="N35" s="69"/>
    </row>
    <row r="36" spans="1:14" s="66" customFormat="1" ht="38.25" customHeight="1" x14ac:dyDescent="0.2">
      <c r="A36" s="183" t="s">
        <v>713</v>
      </c>
      <c r="B36" s="184" t="s">
        <v>747</v>
      </c>
      <c r="C36" s="185">
        <v>6</v>
      </c>
      <c r="D36" s="186">
        <v>8.2899999999999998E-4</v>
      </c>
      <c r="E36" s="186">
        <f t="shared" si="0"/>
        <v>4.9740000000000001E-3</v>
      </c>
      <c r="F36" s="187">
        <f t="shared" si="5"/>
        <v>1854.6</v>
      </c>
      <c r="G36" s="187">
        <f t="shared" si="6"/>
        <v>11127.599999999999</v>
      </c>
      <c r="H36" s="68"/>
      <c r="I36" s="69"/>
      <c r="J36" s="70"/>
      <c r="K36" s="169"/>
      <c r="L36" s="169"/>
      <c r="M36" s="69"/>
      <c r="N36" s="69"/>
    </row>
    <row r="37" spans="1:14" s="66" customFormat="1" ht="38.25" customHeight="1" x14ac:dyDescent="0.2">
      <c r="A37" s="183" t="s">
        <v>714</v>
      </c>
      <c r="B37" s="184" t="s">
        <v>748</v>
      </c>
      <c r="C37" s="185">
        <v>1</v>
      </c>
      <c r="D37" s="186">
        <v>1.55E-4</v>
      </c>
      <c r="E37" s="186">
        <f t="shared" si="0"/>
        <v>1.55E-4</v>
      </c>
      <c r="F37" s="187">
        <f t="shared" si="5"/>
        <v>346.75</v>
      </c>
      <c r="G37" s="187">
        <f t="shared" si="6"/>
        <v>346.75</v>
      </c>
      <c r="H37" s="68"/>
      <c r="I37" s="69"/>
      <c r="J37" s="70"/>
      <c r="K37" s="169"/>
      <c r="L37" s="169"/>
      <c r="M37" s="69"/>
      <c r="N37" s="69"/>
    </row>
    <row r="38" spans="1:14" s="66" customFormat="1" ht="38.25" customHeight="1" x14ac:dyDescent="0.2">
      <c r="A38" s="183" t="s">
        <v>751</v>
      </c>
      <c r="B38" s="184" t="s">
        <v>749</v>
      </c>
      <c r="C38" s="185">
        <v>1</v>
      </c>
      <c r="D38" s="186">
        <v>3.21E-4</v>
      </c>
      <c r="E38" s="186">
        <f t="shared" si="0"/>
        <v>3.21E-4</v>
      </c>
      <c r="F38" s="187">
        <f t="shared" si="5"/>
        <v>718.12</v>
      </c>
      <c r="G38" s="187">
        <f t="shared" si="6"/>
        <v>718.12</v>
      </c>
      <c r="H38" s="68"/>
      <c r="I38" s="69"/>
      <c r="J38" s="70"/>
      <c r="K38" s="169"/>
      <c r="L38" s="169"/>
      <c r="M38" s="69"/>
      <c r="N38" s="69"/>
    </row>
    <row r="39" spans="1:14" s="66" customFormat="1" ht="38.25" customHeight="1" x14ac:dyDescent="0.2">
      <c r="A39" s="183" t="s">
        <v>752</v>
      </c>
      <c r="B39" s="184" t="s">
        <v>750</v>
      </c>
      <c r="C39" s="185">
        <v>1</v>
      </c>
      <c r="D39" s="186">
        <v>4.06E-4</v>
      </c>
      <c r="E39" s="186">
        <f t="shared" si="0"/>
        <v>4.06E-4</v>
      </c>
      <c r="F39" s="187">
        <f t="shared" si="5"/>
        <v>908.28</v>
      </c>
      <c r="G39" s="187">
        <f t="shared" si="6"/>
        <v>908.28</v>
      </c>
      <c r="H39" s="68"/>
      <c r="I39" s="69"/>
      <c r="J39" s="70"/>
      <c r="K39" s="169"/>
      <c r="L39" s="169"/>
      <c r="M39" s="69"/>
      <c r="N39" s="69"/>
    </row>
    <row r="40" spans="1:14" s="66" customFormat="1" ht="38.25" customHeight="1" x14ac:dyDescent="0.2">
      <c r="A40" s="183" t="s">
        <v>753</v>
      </c>
      <c r="B40" s="184" t="s">
        <v>755</v>
      </c>
      <c r="C40" s="185">
        <v>6</v>
      </c>
      <c r="D40" s="186">
        <v>2.3900000000000001E-4</v>
      </c>
      <c r="E40" s="186">
        <f t="shared" si="0"/>
        <v>1.4339999999999999E-3</v>
      </c>
      <c r="F40" s="187">
        <f t="shared" si="5"/>
        <v>534.67999999999995</v>
      </c>
      <c r="G40" s="187">
        <f t="shared" si="6"/>
        <v>3208.08</v>
      </c>
      <c r="H40" s="68"/>
      <c r="I40" s="69"/>
      <c r="J40" s="70"/>
      <c r="K40" s="169"/>
      <c r="L40" s="169"/>
      <c r="M40" s="69"/>
      <c r="N40" s="69"/>
    </row>
    <row r="41" spans="1:14" s="66" customFormat="1" ht="38.25" customHeight="1" x14ac:dyDescent="0.2">
      <c r="A41" s="183" t="s">
        <v>754</v>
      </c>
      <c r="B41" s="184" t="s">
        <v>756</v>
      </c>
      <c r="C41" s="185">
        <v>1</v>
      </c>
      <c r="D41" s="186">
        <v>1.93E-4</v>
      </c>
      <c r="E41" s="186">
        <f t="shared" si="0"/>
        <v>1.93E-4</v>
      </c>
      <c r="F41" s="187">
        <f t="shared" si="5"/>
        <v>431.77</v>
      </c>
      <c r="G41" s="187">
        <f t="shared" si="6"/>
        <v>431.77</v>
      </c>
      <c r="H41" s="68"/>
      <c r="I41" s="69"/>
      <c r="J41" s="70"/>
      <c r="K41" s="169"/>
      <c r="L41" s="169"/>
      <c r="M41" s="69"/>
      <c r="N41" s="69"/>
    </row>
    <row r="42" spans="1:14" s="66" customFormat="1" ht="38.25" customHeight="1" x14ac:dyDescent="0.2">
      <c r="A42" s="190" t="s">
        <v>757</v>
      </c>
      <c r="B42" s="184" t="s">
        <v>761</v>
      </c>
      <c r="C42" s="185">
        <v>1</v>
      </c>
      <c r="D42" s="186">
        <v>5.306E-3</v>
      </c>
      <c r="E42" s="186">
        <f t="shared" si="0"/>
        <v>5.306E-3</v>
      </c>
      <c r="F42" s="187">
        <f t="shared" si="5"/>
        <v>11870.37</v>
      </c>
      <c r="G42" s="187">
        <f t="shared" si="6"/>
        <v>11870.37</v>
      </c>
      <c r="H42" s="68"/>
      <c r="I42" s="69"/>
      <c r="J42" s="70"/>
      <c r="K42" s="169"/>
      <c r="L42" s="169"/>
      <c r="M42" s="69"/>
      <c r="N42" s="69"/>
    </row>
    <row r="43" spans="1:14" s="66" customFormat="1" ht="38.25" customHeight="1" x14ac:dyDescent="0.2">
      <c r="A43" s="190" t="s">
        <v>759</v>
      </c>
      <c r="B43" s="184" t="s">
        <v>854</v>
      </c>
      <c r="C43" s="185">
        <v>1</v>
      </c>
      <c r="D43" s="186">
        <v>1.258E-3</v>
      </c>
      <c r="E43" s="186">
        <f t="shared" si="0"/>
        <v>1.258E-3</v>
      </c>
      <c r="F43" s="187">
        <f t="shared" si="5"/>
        <v>2814.34</v>
      </c>
      <c r="G43" s="187">
        <f t="shared" si="6"/>
        <v>2814.34</v>
      </c>
      <c r="H43" s="68"/>
      <c r="I43" s="69"/>
      <c r="J43" s="70"/>
      <c r="K43" s="169"/>
      <c r="L43" s="169"/>
      <c r="M43" s="69"/>
      <c r="N43" s="69"/>
    </row>
    <row r="44" spans="1:14" s="66" customFormat="1" ht="38.25" customHeight="1" x14ac:dyDescent="0.2">
      <c r="A44" s="190" t="s">
        <v>1063</v>
      </c>
      <c r="B44" s="191" t="s">
        <v>1061</v>
      </c>
      <c r="C44" s="185">
        <v>6</v>
      </c>
      <c r="D44" s="186">
        <v>3.1700000000000001E-4</v>
      </c>
      <c r="E44" s="186">
        <f t="shared" si="0"/>
        <v>1.902E-3</v>
      </c>
      <c r="F44" s="187">
        <f t="shared" si="5"/>
        <v>709.17</v>
      </c>
      <c r="G44" s="187">
        <f t="shared" si="6"/>
        <v>4255.0199999999995</v>
      </c>
      <c r="H44" s="68"/>
      <c r="I44" s="69"/>
      <c r="J44" s="70"/>
      <c r="K44" s="169"/>
      <c r="L44" s="169"/>
      <c r="M44" s="69"/>
      <c r="N44" s="69"/>
    </row>
    <row r="45" spans="1:14" s="66" customFormat="1" ht="38.25" customHeight="1" x14ac:dyDescent="0.2">
      <c r="A45" s="190" t="s">
        <v>1064</v>
      </c>
      <c r="B45" s="191" t="s">
        <v>1062</v>
      </c>
      <c r="C45" s="185">
        <v>6</v>
      </c>
      <c r="D45" s="186">
        <v>5.5900000000000004E-4</v>
      </c>
      <c r="E45" s="186">
        <f t="shared" si="0"/>
        <v>3.3540000000000002E-3</v>
      </c>
      <c r="F45" s="187">
        <f t="shared" si="5"/>
        <v>1250.57</v>
      </c>
      <c r="G45" s="187">
        <f t="shared" si="6"/>
        <v>7503.42</v>
      </c>
      <c r="H45" s="68"/>
      <c r="I45" s="69"/>
      <c r="J45" s="70"/>
      <c r="K45" s="169"/>
      <c r="L45" s="169"/>
      <c r="M45" s="69"/>
      <c r="N45" s="69"/>
    </row>
    <row r="46" spans="1:14" s="66" customFormat="1" ht="38.25" customHeight="1" x14ac:dyDescent="0.2">
      <c r="A46" s="190" t="s">
        <v>1065</v>
      </c>
      <c r="B46" s="191" t="s">
        <v>1067</v>
      </c>
      <c r="C46" s="185">
        <v>1</v>
      </c>
      <c r="D46" s="186">
        <v>4.6200000000000001E-4</v>
      </c>
      <c r="E46" s="186">
        <f t="shared" si="0"/>
        <v>4.6200000000000001E-4</v>
      </c>
      <c r="F46" s="187">
        <f t="shared" si="5"/>
        <v>1033.56</v>
      </c>
      <c r="G46" s="187">
        <f t="shared" si="6"/>
        <v>1033.56</v>
      </c>
      <c r="H46" s="68"/>
      <c r="I46" s="69"/>
      <c r="J46" s="70"/>
      <c r="K46" s="169"/>
      <c r="L46" s="169"/>
      <c r="M46" s="69"/>
      <c r="N46" s="69"/>
    </row>
    <row r="47" spans="1:14" s="66" customFormat="1" ht="38.25" customHeight="1" x14ac:dyDescent="0.2">
      <c r="A47" s="190" t="s">
        <v>1066</v>
      </c>
      <c r="B47" s="191" t="s">
        <v>1068</v>
      </c>
      <c r="C47" s="185">
        <v>1</v>
      </c>
      <c r="D47" s="186">
        <v>1.6100000000000001E-4</v>
      </c>
      <c r="E47" s="186">
        <f t="shared" si="0"/>
        <v>1.6100000000000001E-4</v>
      </c>
      <c r="F47" s="187">
        <f t="shared" si="5"/>
        <v>360.18</v>
      </c>
      <c r="G47" s="187">
        <f t="shared" si="6"/>
        <v>360.18</v>
      </c>
      <c r="H47" s="68"/>
      <c r="I47" s="69"/>
      <c r="J47" s="70"/>
      <c r="K47" s="169"/>
      <c r="L47" s="169"/>
      <c r="M47" s="69"/>
      <c r="N47" s="69"/>
    </row>
    <row r="48" spans="1:14" s="66" customFormat="1" ht="38.25" customHeight="1" x14ac:dyDescent="0.2">
      <c r="A48" s="189" t="s">
        <v>715</v>
      </c>
      <c r="B48" s="179" t="s">
        <v>855</v>
      </c>
      <c r="C48" s="179"/>
      <c r="D48" s="180"/>
      <c r="E48" s="180"/>
      <c r="F48" s="181"/>
      <c r="G48" s="182"/>
      <c r="H48" s="68"/>
      <c r="I48" s="69"/>
      <c r="J48" s="70"/>
      <c r="K48" s="169"/>
      <c r="L48" s="169"/>
      <c r="M48" s="69"/>
      <c r="N48" s="69"/>
    </row>
    <row r="49" spans="1:14" s="66" customFormat="1" ht="38.25" customHeight="1" x14ac:dyDescent="0.2">
      <c r="A49" s="190" t="s">
        <v>770</v>
      </c>
      <c r="B49" s="184" t="s">
        <v>864</v>
      </c>
      <c r="C49" s="185">
        <v>1</v>
      </c>
      <c r="D49" s="186">
        <v>8.1250000000000003E-3</v>
      </c>
      <c r="E49" s="186">
        <f t="shared" si="0"/>
        <v>8.1250000000000003E-3</v>
      </c>
      <c r="F49" s="187">
        <f t="shared" ref="F49:F51" si="7">TRUNC(D49*$F$65,4)</f>
        <v>18176.927599999999</v>
      </c>
      <c r="G49" s="187">
        <f t="shared" si="6"/>
        <v>18176.927599999999</v>
      </c>
      <c r="H49" s="68"/>
      <c r="J49" s="70"/>
      <c r="K49" s="169"/>
      <c r="L49" s="169"/>
      <c r="M49" s="69"/>
      <c r="N49" s="69"/>
    </row>
    <row r="50" spans="1:14" s="66" customFormat="1" ht="38.25" customHeight="1" x14ac:dyDescent="0.2">
      <c r="A50" s="190" t="s">
        <v>771</v>
      </c>
      <c r="B50" s="184" t="s">
        <v>760</v>
      </c>
      <c r="C50" s="185">
        <v>6</v>
      </c>
      <c r="D50" s="186">
        <v>8.7999999999999998E-5</v>
      </c>
      <c r="E50" s="186">
        <f t="shared" si="0"/>
        <v>5.2800000000000004E-4</v>
      </c>
      <c r="F50" s="187">
        <f t="shared" si="7"/>
        <v>196.87010000000001</v>
      </c>
      <c r="G50" s="187">
        <f t="shared" si="6"/>
        <v>1181.2206000000001</v>
      </c>
      <c r="H50" s="68"/>
      <c r="J50" s="70"/>
      <c r="K50" s="169"/>
      <c r="L50" s="169"/>
      <c r="M50" s="69"/>
      <c r="N50" s="69"/>
    </row>
    <row r="51" spans="1:14" s="66" customFormat="1" ht="38.25" customHeight="1" x14ac:dyDescent="0.2">
      <c r="A51" s="190" t="s">
        <v>772</v>
      </c>
      <c r="B51" s="184" t="s">
        <v>758</v>
      </c>
      <c r="C51" s="185">
        <v>6</v>
      </c>
      <c r="D51" s="186">
        <v>2.0349999999999999E-3</v>
      </c>
      <c r="E51" s="186">
        <f t="shared" si="0"/>
        <v>1.221E-2</v>
      </c>
      <c r="F51" s="187">
        <f t="shared" si="7"/>
        <v>4552.6211999999996</v>
      </c>
      <c r="G51" s="187">
        <f t="shared" si="6"/>
        <v>27315.727199999998</v>
      </c>
      <c r="H51" s="68"/>
      <c r="J51" s="70"/>
      <c r="K51" s="169"/>
      <c r="L51" s="169"/>
      <c r="M51" s="69"/>
      <c r="N51" s="69"/>
    </row>
    <row r="52" spans="1:14" s="66" customFormat="1" ht="38.25" customHeight="1" x14ac:dyDescent="0.2">
      <c r="A52" s="189" t="s">
        <v>773</v>
      </c>
      <c r="B52" s="179" t="s">
        <v>136</v>
      </c>
      <c r="C52" s="179"/>
      <c r="D52" s="180"/>
      <c r="E52" s="180"/>
      <c r="F52" s="181"/>
      <c r="G52" s="182"/>
      <c r="H52" s="68"/>
      <c r="I52" s="69"/>
      <c r="J52" s="70"/>
      <c r="K52" s="169"/>
      <c r="L52" s="169"/>
      <c r="M52" s="69"/>
      <c r="N52" s="69"/>
    </row>
    <row r="53" spans="1:14" s="66" customFormat="1" ht="38.25" customHeight="1" x14ac:dyDescent="0.2">
      <c r="A53" s="183" t="s">
        <v>716</v>
      </c>
      <c r="B53" s="184" t="s">
        <v>762</v>
      </c>
      <c r="C53" s="185">
        <v>1</v>
      </c>
      <c r="D53" s="186">
        <v>8.3540000000000003E-3</v>
      </c>
      <c r="E53" s="186">
        <f t="shared" si="0"/>
        <v>8.3540000000000003E-3</v>
      </c>
      <c r="F53" s="187">
        <f t="shared" ref="F53:F60" si="8">TRUNC(D53*$F$65,4)</f>
        <v>18689.237300000001</v>
      </c>
      <c r="G53" s="187">
        <f t="shared" si="6"/>
        <v>18689.237300000001</v>
      </c>
      <c r="H53" s="68"/>
      <c r="J53" s="70"/>
      <c r="K53" s="169"/>
      <c r="L53" s="169"/>
      <c r="M53" s="69"/>
      <c r="N53" s="69"/>
    </row>
    <row r="54" spans="1:14" s="66" customFormat="1" ht="38.25" customHeight="1" x14ac:dyDescent="0.2">
      <c r="A54" s="183" t="s">
        <v>856</v>
      </c>
      <c r="B54" s="184" t="s">
        <v>763</v>
      </c>
      <c r="C54" s="185">
        <v>4</v>
      </c>
      <c r="D54" s="186">
        <v>3.4979999999999998E-3</v>
      </c>
      <c r="E54" s="186">
        <f>TRUNC(C54*D54,8)</f>
        <v>1.3991999999999999E-2</v>
      </c>
      <c r="F54" s="187">
        <f t="shared" si="8"/>
        <v>7825.5866999999998</v>
      </c>
      <c r="G54" s="187">
        <f t="shared" si="6"/>
        <v>31302.346799999999</v>
      </c>
      <c r="H54" s="68"/>
      <c r="J54" s="72"/>
      <c r="K54" s="169"/>
      <c r="L54" s="169"/>
      <c r="M54" s="69"/>
      <c r="N54" s="69"/>
    </row>
    <row r="55" spans="1:14" s="66" customFormat="1" ht="38.25" customHeight="1" x14ac:dyDescent="0.2">
      <c r="A55" s="183" t="s">
        <v>857</v>
      </c>
      <c r="B55" s="184" t="s">
        <v>764</v>
      </c>
      <c r="C55" s="185">
        <v>1</v>
      </c>
      <c r="D55" s="186">
        <v>5.6300000000000002E-4</v>
      </c>
      <c r="E55" s="186">
        <f t="shared" si="0"/>
        <v>5.6300000000000002E-4</v>
      </c>
      <c r="F55" s="187">
        <f t="shared" si="8"/>
        <v>1259.5211999999999</v>
      </c>
      <c r="G55" s="187">
        <f t="shared" si="6"/>
        <v>1259.5211999999999</v>
      </c>
      <c r="H55" s="68"/>
      <c r="J55" s="70"/>
      <c r="K55" s="169"/>
      <c r="L55" s="169"/>
      <c r="M55" s="69"/>
      <c r="N55" s="69"/>
    </row>
    <row r="56" spans="1:14" s="66" customFormat="1" ht="38.25" customHeight="1" x14ac:dyDescent="0.2">
      <c r="A56" s="183" t="s">
        <v>858</v>
      </c>
      <c r="B56" s="184" t="s">
        <v>765</v>
      </c>
      <c r="C56" s="185">
        <v>1</v>
      </c>
      <c r="D56" s="186">
        <v>2.13E-4</v>
      </c>
      <c r="E56" s="186">
        <f t="shared" si="0"/>
        <v>2.13E-4</v>
      </c>
      <c r="F56" s="187">
        <f t="shared" si="8"/>
        <v>476.51510000000002</v>
      </c>
      <c r="G56" s="187">
        <f t="shared" si="6"/>
        <v>476.51510000000002</v>
      </c>
      <c r="H56" s="68"/>
      <c r="J56" s="70"/>
      <c r="K56" s="169"/>
      <c r="L56" s="169"/>
      <c r="M56" s="69"/>
      <c r="N56" s="69"/>
    </row>
    <row r="57" spans="1:14" s="66" customFormat="1" ht="38.25" customHeight="1" x14ac:dyDescent="0.2">
      <c r="A57" s="183" t="s">
        <v>859</v>
      </c>
      <c r="B57" s="184" t="s">
        <v>766</v>
      </c>
      <c r="C57" s="185">
        <v>6</v>
      </c>
      <c r="D57" s="186">
        <v>5.5199999999999997E-4</v>
      </c>
      <c r="E57" s="186">
        <f t="shared" si="0"/>
        <v>3.3119999999999998E-3</v>
      </c>
      <c r="F57" s="187">
        <f t="shared" si="8"/>
        <v>1234.9123999999999</v>
      </c>
      <c r="G57" s="187">
        <f t="shared" si="6"/>
        <v>7409.4743999999992</v>
      </c>
      <c r="H57" s="68"/>
      <c r="J57" s="70"/>
      <c r="K57" s="169"/>
      <c r="L57" s="169"/>
      <c r="M57" s="69"/>
      <c r="N57" s="69"/>
    </row>
    <row r="58" spans="1:14" s="66" customFormat="1" ht="38.25" customHeight="1" x14ac:dyDescent="0.2">
      <c r="A58" s="183" t="s">
        <v>860</v>
      </c>
      <c r="B58" s="184" t="s">
        <v>767</v>
      </c>
      <c r="C58" s="185">
        <v>1</v>
      </c>
      <c r="D58" s="186">
        <v>4.4889999999999999E-3</v>
      </c>
      <c r="E58" s="186">
        <f t="shared" si="0"/>
        <v>4.4889999999999999E-3</v>
      </c>
      <c r="F58" s="187">
        <f t="shared" si="8"/>
        <v>10042.6126</v>
      </c>
      <c r="G58" s="187">
        <f t="shared" si="6"/>
        <v>10042.6126</v>
      </c>
      <c r="H58" s="68"/>
      <c r="J58" s="70"/>
      <c r="K58" s="169"/>
      <c r="L58" s="169"/>
      <c r="M58" s="69"/>
      <c r="N58" s="69"/>
    </row>
    <row r="59" spans="1:14" s="66" customFormat="1" ht="38.25" customHeight="1" x14ac:dyDescent="0.2">
      <c r="A59" s="183" t="s">
        <v>861</v>
      </c>
      <c r="B59" s="184" t="s">
        <v>768</v>
      </c>
      <c r="C59" s="185">
        <v>1</v>
      </c>
      <c r="D59" s="186">
        <v>6.7699999999999998E-4</v>
      </c>
      <c r="E59" s="186">
        <f t="shared" si="0"/>
        <v>6.7699999999999998E-4</v>
      </c>
      <c r="F59" s="187">
        <f t="shared" si="8"/>
        <v>1514.5574999999999</v>
      </c>
      <c r="G59" s="187">
        <f t="shared" si="6"/>
        <v>1514.5574999999999</v>
      </c>
      <c r="H59" s="68"/>
      <c r="J59" s="70"/>
      <c r="K59" s="169"/>
      <c r="L59" s="169"/>
      <c r="M59" s="69"/>
      <c r="N59" s="69"/>
    </row>
    <row r="60" spans="1:14" s="66" customFormat="1" ht="35.25" customHeight="1" x14ac:dyDescent="0.2">
      <c r="A60" s="183" t="s">
        <v>862</v>
      </c>
      <c r="B60" s="184" t="s">
        <v>769</v>
      </c>
      <c r="C60" s="185">
        <v>1</v>
      </c>
      <c r="D60" s="186">
        <v>1.1603999999999999E-4</v>
      </c>
      <c r="E60" s="186">
        <f t="shared" si="0"/>
        <v>1.16E-4</v>
      </c>
      <c r="F60" s="187">
        <f t="shared" si="8"/>
        <v>259.60000000000002</v>
      </c>
      <c r="G60" s="187">
        <f t="shared" si="6"/>
        <v>259.60000000000002</v>
      </c>
      <c r="H60" s="68"/>
      <c r="J60" s="70"/>
      <c r="K60" s="169"/>
      <c r="L60" s="169"/>
      <c r="M60" s="69"/>
      <c r="N60" s="69"/>
    </row>
    <row r="61" spans="1:14" s="72" customFormat="1" ht="16.5" customHeight="1" x14ac:dyDescent="0.2">
      <c r="A61" s="192"/>
      <c r="B61" s="193"/>
      <c r="C61" s="193"/>
      <c r="D61" s="193"/>
      <c r="E61" s="193"/>
      <c r="F61" s="193"/>
      <c r="G61" s="187"/>
      <c r="H61" s="68"/>
      <c r="J61" s="70"/>
      <c r="K61" s="169"/>
      <c r="L61" s="170"/>
      <c r="M61" s="70"/>
      <c r="N61" s="70"/>
    </row>
    <row r="62" spans="1:14" s="72" customFormat="1" ht="16.5" customHeight="1" x14ac:dyDescent="0.2">
      <c r="A62" s="192"/>
      <c r="B62" s="184"/>
      <c r="C62" s="184"/>
      <c r="D62" s="186"/>
      <c r="E62" s="186"/>
      <c r="F62" s="187"/>
      <c r="G62" s="187"/>
      <c r="H62" s="68"/>
      <c r="K62" s="169"/>
      <c r="L62" s="170"/>
      <c r="M62" s="70"/>
      <c r="N62" s="70"/>
    </row>
    <row r="63" spans="1:14" ht="27.75" customHeight="1" thickBot="1" x14ac:dyDescent="0.25">
      <c r="A63" s="194"/>
      <c r="B63" s="195" t="s">
        <v>717</v>
      </c>
      <c r="C63" s="195"/>
      <c r="D63" s="196"/>
      <c r="E63" s="196">
        <f>SUM(E5:E62)</f>
        <v>1</v>
      </c>
      <c r="F63" s="197"/>
      <c r="G63" s="197">
        <f>SUM(G5:G62)</f>
        <v>2237160.3213000004</v>
      </c>
      <c r="H63" s="73"/>
      <c r="J63" s="74"/>
    </row>
    <row r="64" spans="1:14" ht="23.25" customHeight="1" x14ac:dyDescent="0.2">
      <c r="A64" s="198"/>
      <c r="B64" s="198"/>
      <c r="C64" s="198"/>
      <c r="D64" s="199"/>
      <c r="E64" s="199"/>
      <c r="F64" s="198"/>
      <c r="G64" s="200"/>
      <c r="J64" s="74"/>
    </row>
    <row r="65" spans="1:8" ht="22.5" customHeight="1" x14ac:dyDescent="0.2">
      <c r="A65" s="198"/>
      <c r="B65" s="198"/>
      <c r="C65" s="198"/>
      <c r="D65" s="285" t="s">
        <v>1091</v>
      </c>
      <c r="E65" s="285"/>
      <c r="F65" s="200">
        <f>'ANEXO 2'!G134</f>
        <v>2237160.3200000008</v>
      </c>
      <c r="G65" s="200"/>
      <c r="H65" s="74"/>
    </row>
    <row r="67" spans="1:8" x14ac:dyDescent="0.2">
      <c r="F67" s="74"/>
      <c r="G67" s="74">
        <f>F65-G63</f>
        <v>-1.2999996542930603E-3</v>
      </c>
      <c r="H67" s="74"/>
    </row>
  </sheetData>
  <sheetProtection password="CC3D" sheet="1" objects="1" scenarios="1"/>
  <mergeCells count="4">
    <mergeCell ref="A1:F1"/>
    <mergeCell ref="A2:F2"/>
    <mergeCell ref="A3:D3"/>
    <mergeCell ref="D65:E65"/>
  </mergeCells>
  <printOptions horizontalCentered="1" gridLines="1"/>
  <pageMargins left="0.6692913385826772" right="0.11811023622047245" top="1.1811023622047245" bottom="0.55118110236220474" header="0.31496062992125984" footer="0.19685039370078741"/>
  <pageSetup paperSize="9" scale="55" fitToHeight="2" orientation="portrait" r:id="rId1"/>
  <headerFooter alignWithMargins="0">
    <oddFooter xml:space="preserve">&amp;CPágina &amp;P de &amp;N&amp;R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view="pageBreakPreview" topLeftCell="A4" zoomScaleNormal="85" zoomScaleSheetLayoutView="100" workbookViewId="0">
      <selection activeCell="E7" sqref="E7"/>
    </sheetView>
  </sheetViews>
  <sheetFormatPr defaultRowHeight="12.75" x14ac:dyDescent="0.2"/>
  <cols>
    <col min="1" max="1" width="13.5" style="62" customWidth="1"/>
    <col min="2" max="2" width="49.375" style="62" customWidth="1"/>
    <col min="3" max="3" width="12.375" style="62" customWidth="1"/>
    <col min="4" max="4" width="13.125" style="75" customWidth="1"/>
    <col min="5" max="5" width="9.125" style="164" customWidth="1"/>
    <col min="6" max="6" width="16.625" style="75" customWidth="1"/>
    <col min="7" max="7" width="8.875" style="62" customWidth="1"/>
    <col min="8" max="8" width="15.875" style="75" customWidth="1"/>
    <col min="9" max="9" width="8.375" style="62" customWidth="1"/>
    <col min="10" max="10" width="16.125" style="62" customWidth="1"/>
    <col min="11" max="11" width="9" style="62"/>
    <col min="12" max="12" width="14.875" style="62" customWidth="1"/>
    <col min="13" max="13" width="9" style="62"/>
    <col min="14" max="14" width="15.25" style="62" customWidth="1"/>
    <col min="15" max="16" width="9" style="62"/>
    <col min="17" max="17" width="14.5" style="62" customWidth="1"/>
    <col min="18" max="18" width="13.375" style="62" bestFit="1" customWidth="1"/>
    <col min="19" max="244" width="9" style="62"/>
    <col min="245" max="245" width="13.5" style="62" customWidth="1"/>
    <col min="246" max="246" width="50.875" style="62" customWidth="1"/>
    <col min="247" max="247" width="7.25" style="62" customWidth="1"/>
    <col min="248" max="248" width="9.125" style="62" customWidth="1"/>
    <col min="249" max="249" width="12.875" style="62" bestFit="1" customWidth="1"/>
    <col min="250" max="250" width="16.5" style="62" bestFit="1" customWidth="1"/>
    <col min="251" max="251" width="22" style="62" customWidth="1"/>
    <col min="252" max="252" width="14.875" style="62" customWidth="1"/>
    <col min="253" max="253" width="13.75" style="62" customWidth="1"/>
    <col min="254" max="254" width="22.875" style="62" customWidth="1"/>
    <col min="255" max="255" width="79.5" style="62" customWidth="1"/>
    <col min="256" max="256" width="9" style="62"/>
    <col min="257" max="257" width="9.75" style="62" bestFit="1" customWidth="1"/>
    <col min="258" max="500" width="9" style="62"/>
    <col min="501" max="501" width="13.5" style="62" customWidth="1"/>
    <col min="502" max="502" width="50.875" style="62" customWidth="1"/>
    <col min="503" max="503" width="7.25" style="62" customWidth="1"/>
    <col min="504" max="504" width="9.125" style="62" customWidth="1"/>
    <col min="505" max="505" width="12.875" style="62" bestFit="1" customWidth="1"/>
    <col min="506" max="506" width="16.5" style="62" bestFit="1" customWidth="1"/>
    <col min="507" max="507" width="22" style="62" customWidth="1"/>
    <col min="508" max="508" width="14.875" style="62" customWidth="1"/>
    <col min="509" max="509" width="13.75" style="62" customWidth="1"/>
    <col min="510" max="510" width="22.875" style="62" customWidth="1"/>
    <col min="511" max="511" width="79.5" style="62" customWidth="1"/>
    <col min="512" max="512" width="9" style="62"/>
    <col min="513" max="513" width="9.75" style="62" bestFit="1" customWidth="1"/>
    <col min="514" max="756" width="9" style="62"/>
    <col min="757" max="757" width="13.5" style="62" customWidth="1"/>
    <col min="758" max="758" width="50.875" style="62" customWidth="1"/>
    <col min="759" max="759" width="7.25" style="62" customWidth="1"/>
    <col min="760" max="760" width="9.125" style="62" customWidth="1"/>
    <col min="761" max="761" width="12.875" style="62" bestFit="1" customWidth="1"/>
    <col min="762" max="762" width="16.5" style="62" bestFit="1" customWidth="1"/>
    <col min="763" max="763" width="22" style="62" customWidth="1"/>
    <col min="764" max="764" width="14.875" style="62" customWidth="1"/>
    <col min="765" max="765" width="13.75" style="62" customWidth="1"/>
    <col min="766" max="766" width="22.875" style="62" customWidth="1"/>
    <col min="767" max="767" width="79.5" style="62" customWidth="1"/>
    <col min="768" max="768" width="9" style="62"/>
    <col min="769" max="769" width="9.75" style="62" bestFit="1" customWidth="1"/>
    <col min="770" max="1012" width="9" style="62"/>
    <col min="1013" max="1013" width="13.5" style="62" customWidth="1"/>
    <col min="1014" max="1014" width="50.875" style="62" customWidth="1"/>
    <col min="1015" max="1015" width="7.25" style="62" customWidth="1"/>
    <col min="1016" max="1016" width="9.125" style="62" customWidth="1"/>
    <col min="1017" max="1017" width="12.875" style="62" bestFit="1" customWidth="1"/>
    <col min="1018" max="1018" width="16.5" style="62" bestFit="1" customWidth="1"/>
    <col min="1019" max="1019" width="22" style="62" customWidth="1"/>
    <col min="1020" max="1020" width="14.875" style="62" customWidth="1"/>
    <col min="1021" max="1021" width="13.75" style="62" customWidth="1"/>
    <col min="1022" max="1022" width="22.875" style="62" customWidth="1"/>
    <col min="1023" max="1023" width="79.5" style="62" customWidth="1"/>
    <col min="1024" max="1024" width="9" style="62"/>
    <col min="1025" max="1025" width="9.75" style="62" bestFit="1" customWidth="1"/>
    <col min="1026" max="1268" width="9" style="62"/>
    <col min="1269" max="1269" width="13.5" style="62" customWidth="1"/>
    <col min="1270" max="1270" width="50.875" style="62" customWidth="1"/>
    <col min="1271" max="1271" width="7.25" style="62" customWidth="1"/>
    <col min="1272" max="1272" width="9.125" style="62" customWidth="1"/>
    <col min="1273" max="1273" width="12.875" style="62" bestFit="1" customWidth="1"/>
    <col min="1274" max="1274" width="16.5" style="62" bestFit="1" customWidth="1"/>
    <col min="1275" max="1275" width="22" style="62" customWidth="1"/>
    <col min="1276" max="1276" width="14.875" style="62" customWidth="1"/>
    <col min="1277" max="1277" width="13.75" style="62" customWidth="1"/>
    <col min="1278" max="1278" width="22.875" style="62" customWidth="1"/>
    <col min="1279" max="1279" width="79.5" style="62" customWidth="1"/>
    <col min="1280" max="1280" width="9" style="62"/>
    <col min="1281" max="1281" width="9.75" style="62" bestFit="1" customWidth="1"/>
    <col min="1282" max="1524" width="9" style="62"/>
    <col min="1525" max="1525" width="13.5" style="62" customWidth="1"/>
    <col min="1526" max="1526" width="50.875" style="62" customWidth="1"/>
    <col min="1527" max="1527" width="7.25" style="62" customWidth="1"/>
    <col min="1528" max="1528" width="9.125" style="62" customWidth="1"/>
    <col min="1529" max="1529" width="12.875" style="62" bestFit="1" customWidth="1"/>
    <col min="1530" max="1530" width="16.5" style="62" bestFit="1" customWidth="1"/>
    <col min="1531" max="1531" width="22" style="62" customWidth="1"/>
    <col min="1532" max="1532" width="14.875" style="62" customWidth="1"/>
    <col min="1533" max="1533" width="13.75" style="62" customWidth="1"/>
    <col min="1534" max="1534" width="22.875" style="62" customWidth="1"/>
    <col min="1535" max="1535" width="79.5" style="62" customWidth="1"/>
    <col min="1536" max="1536" width="9" style="62"/>
    <col min="1537" max="1537" width="9.75" style="62" bestFit="1" customWidth="1"/>
    <col min="1538" max="1780" width="9" style="62"/>
    <col min="1781" max="1781" width="13.5" style="62" customWidth="1"/>
    <col min="1782" max="1782" width="50.875" style="62" customWidth="1"/>
    <col min="1783" max="1783" width="7.25" style="62" customWidth="1"/>
    <col min="1784" max="1784" width="9.125" style="62" customWidth="1"/>
    <col min="1785" max="1785" width="12.875" style="62" bestFit="1" customWidth="1"/>
    <col min="1786" max="1786" width="16.5" style="62" bestFit="1" customWidth="1"/>
    <col min="1787" max="1787" width="22" style="62" customWidth="1"/>
    <col min="1788" max="1788" width="14.875" style="62" customWidth="1"/>
    <col min="1789" max="1789" width="13.75" style="62" customWidth="1"/>
    <col min="1790" max="1790" width="22.875" style="62" customWidth="1"/>
    <col min="1791" max="1791" width="79.5" style="62" customWidth="1"/>
    <col min="1792" max="1792" width="9" style="62"/>
    <col min="1793" max="1793" width="9.75" style="62" bestFit="1" customWidth="1"/>
    <col min="1794" max="2036" width="9" style="62"/>
    <col min="2037" max="2037" width="13.5" style="62" customWidth="1"/>
    <col min="2038" max="2038" width="50.875" style="62" customWidth="1"/>
    <col min="2039" max="2039" width="7.25" style="62" customWidth="1"/>
    <col min="2040" max="2040" width="9.125" style="62" customWidth="1"/>
    <col min="2041" max="2041" width="12.875" style="62" bestFit="1" customWidth="1"/>
    <col min="2042" max="2042" width="16.5" style="62" bestFit="1" customWidth="1"/>
    <col min="2043" max="2043" width="22" style="62" customWidth="1"/>
    <col min="2044" max="2044" width="14.875" style="62" customWidth="1"/>
    <col min="2045" max="2045" width="13.75" style="62" customWidth="1"/>
    <col min="2046" max="2046" width="22.875" style="62" customWidth="1"/>
    <col min="2047" max="2047" width="79.5" style="62" customWidth="1"/>
    <col min="2048" max="2048" width="9" style="62"/>
    <col min="2049" max="2049" width="9.75" style="62" bestFit="1" customWidth="1"/>
    <col min="2050" max="2292" width="9" style="62"/>
    <col min="2293" max="2293" width="13.5" style="62" customWidth="1"/>
    <col min="2294" max="2294" width="50.875" style="62" customWidth="1"/>
    <col min="2295" max="2295" width="7.25" style="62" customWidth="1"/>
    <col min="2296" max="2296" width="9.125" style="62" customWidth="1"/>
    <col min="2297" max="2297" width="12.875" style="62" bestFit="1" customWidth="1"/>
    <col min="2298" max="2298" width="16.5" style="62" bestFit="1" customWidth="1"/>
    <col min="2299" max="2299" width="22" style="62" customWidth="1"/>
    <col min="2300" max="2300" width="14.875" style="62" customWidth="1"/>
    <col min="2301" max="2301" width="13.75" style="62" customWidth="1"/>
    <col min="2302" max="2302" width="22.875" style="62" customWidth="1"/>
    <col min="2303" max="2303" width="79.5" style="62" customWidth="1"/>
    <col min="2304" max="2304" width="9" style="62"/>
    <col min="2305" max="2305" width="9.75" style="62" bestFit="1" customWidth="1"/>
    <col min="2306" max="2548" width="9" style="62"/>
    <col min="2549" max="2549" width="13.5" style="62" customWidth="1"/>
    <col min="2550" max="2550" width="50.875" style="62" customWidth="1"/>
    <col min="2551" max="2551" width="7.25" style="62" customWidth="1"/>
    <col min="2552" max="2552" width="9.125" style="62" customWidth="1"/>
    <col min="2553" max="2553" width="12.875" style="62" bestFit="1" customWidth="1"/>
    <col min="2554" max="2554" width="16.5" style="62" bestFit="1" customWidth="1"/>
    <col min="2555" max="2555" width="22" style="62" customWidth="1"/>
    <col min="2556" max="2556" width="14.875" style="62" customWidth="1"/>
    <col min="2557" max="2557" width="13.75" style="62" customWidth="1"/>
    <col min="2558" max="2558" width="22.875" style="62" customWidth="1"/>
    <col min="2559" max="2559" width="79.5" style="62" customWidth="1"/>
    <col min="2560" max="2560" width="9" style="62"/>
    <col min="2561" max="2561" width="9.75" style="62" bestFit="1" customWidth="1"/>
    <col min="2562" max="2804" width="9" style="62"/>
    <col min="2805" max="2805" width="13.5" style="62" customWidth="1"/>
    <col min="2806" max="2806" width="50.875" style="62" customWidth="1"/>
    <col min="2807" max="2807" width="7.25" style="62" customWidth="1"/>
    <col min="2808" max="2808" width="9.125" style="62" customWidth="1"/>
    <col min="2809" max="2809" width="12.875" style="62" bestFit="1" customWidth="1"/>
    <col min="2810" max="2810" width="16.5" style="62" bestFit="1" customWidth="1"/>
    <col min="2811" max="2811" width="22" style="62" customWidth="1"/>
    <col min="2812" max="2812" width="14.875" style="62" customWidth="1"/>
    <col min="2813" max="2813" width="13.75" style="62" customWidth="1"/>
    <col min="2814" max="2814" width="22.875" style="62" customWidth="1"/>
    <col min="2815" max="2815" width="79.5" style="62" customWidth="1"/>
    <col min="2816" max="2816" width="9" style="62"/>
    <col min="2817" max="2817" width="9.75" style="62" bestFit="1" customWidth="1"/>
    <col min="2818" max="3060" width="9" style="62"/>
    <col min="3061" max="3061" width="13.5" style="62" customWidth="1"/>
    <col min="3062" max="3062" width="50.875" style="62" customWidth="1"/>
    <col min="3063" max="3063" width="7.25" style="62" customWidth="1"/>
    <col min="3064" max="3064" width="9.125" style="62" customWidth="1"/>
    <col min="3065" max="3065" width="12.875" style="62" bestFit="1" customWidth="1"/>
    <col min="3066" max="3066" width="16.5" style="62" bestFit="1" customWidth="1"/>
    <col min="3067" max="3067" width="22" style="62" customWidth="1"/>
    <col min="3068" max="3068" width="14.875" style="62" customWidth="1"/>
    <col min="3069" max="3069" width="13.75" style="62" customWidth="1"/>
    <col min="3070" max="3070" width="22.875" style="62" customWidth="1"/>
    <col min="3071" max="3071" width="79.5" style="62" customWidth="1"/>
    <col min="3072" max="3072" width="9" style="62"/>
    <col min="3073" max="3073" width="9.75" style="62" bestFit="1" customWidth="1"/>
    <col min="3074" max="3316" width="9" style="62"/>
    <col min="3317" max="3317" width="13.5" style="62" customWidth="1"/>
    <col min="3318" max="3318" width="50.875" style="62" customWidth="1"/>
    <col min="3319" max="3319" width="7.25" style="62" customWidth="1"/>
    <col min="3320" max="3320" width="9.125" style="62" customWidth="1"/>
    <col min="3321" max="3321" width="12.875" style="62" bestFit="1" customWidth="1"/>
    <col min="3322" max="3322" width="16.5" style="62" bestFit="1" customWidth="1"/>
    <col min="3323" max="3323" width="22" style="62" customWidth="1"/>
    <col min="3324" max="3324" width="14.875" style="62" customWidth="1"/>
    <col min="3325" max="3325" width="13.75" style="62" customWidth="1"/>
    <col min="3326" max="3326" width="22.875" style="62" customWidth="1"/>
    <col min="3327" max="3327" width="79.5" style="62" customWidth="1"/>
    <col min="3328" max="3328" width="9" style="62"/>
    <col min="3329" max="3329" width="9.75" style="62" bestFit="1" customWidth="1"/>
    <col min="3330" max="3572" width="9" style="62"/>
    <col min="3573" max="3573" width="13.5" style="62" customWidth="1"/>
    <col min="3574" max="3574" width="50.875" style="62" customWidth="1"/>
    <col min="3575" max="3575" width="7.25" style="62" customWidth="1"/>
    <col min="3576" max="3576" width="9.125" style="62" customWidth="1"/>
    <col min="3577" max="3577" width="12.875" style="62" bestFit="1" customWidth="1"/>
    <col min="3578" max="3578" width="16.5" style="62" bestFit="1" customWidth="1"/>
    <col min="3579" max="3579" width="22" style="62" customWidth="1"/>
    <col min="3580" max="3580" width="14.875" style="62" customWidth="1"/>
    <col min="3581" max="3581" width="13.75" style="62" customWidth="1"/>
    <col min="3582" max="3582" width="22.875" style="62" customWidth="1"/>
    <col min="3583" max="3583" width="79.5" style="62" customWidth="1"/>
    <col min="3584" max="3584" width="9" style="62"/>
    <col min="3585" max="3585" width="9.75" style="62" bestFit="1" customWidth="1"/>
    <col min="3586" max="3828" width="9" style="62"/>
    <col min="3829" max="3829" width="13.5" style="62" customWidth="1"/>
    <col min="3830" max="3830" width="50.875" style="62" customWidth="1"/>
    <col min="3831" max="3831" width="7.25" style="62" customWidth="1"/>
    <col min="3832" max="3832" width="9.125" style="62" customWidth="1"/>
    <col min="3833" max="3833" width="12.875" style="62" bestFit="1" customWidth="1"/>
    <col min="3834" max="3834" width="16.5" style="62" bestFit="1" customWidth="1"/>
    <col min="3835" max="3835" width="22" style="62" customWidth="1"/>
    <col min="3836" max="3836" width="14.875" style="62" customWidth="1"/>
    <col min="3837" max="3837" width="13.75" style="62" customWidth="1"/>
    <col min="3838" max="3838" width="22.875" style="62" customWidth="1"/>
    <col min="3839" max="3839" width="79.5" style="62" customWidth="1"/>
    <col min="3840" max="3840" width="9" style="62"/>
    <col min="3841" max="3841" width="9.75" style="62" bestFit="1" customWidth="1"/>
    <col min="3842" max="4084" width="9" style="62"/>
    <col min="4085" max="4085" width="13.5" style="62" customWidth="1"/>
    <col min="4086" max="4086" width="50.875" style="62" customWidth="1"/>
    <col min="4087" max="4087" width="7.25" style="62" customWidth="1"/>
    <col min="4088" max="4088" width="9.125" style="62" customWidth="1"/>
    <col min="4089" max="4089" width="12.875" style="62" bestFit="1" customWidth="1"/>
    <col min="4090" max="4090" width="16.5" style="62" bestFit="1" customWidth="1"/>
    <col min="4091" max="4091" width="22" style="62" customWidth="1"/>
    <col min="4092" max="4092" width="14.875" style="62" customWidth="1"/>
    <col min="4093" max="4093" width="13.75" style="62" customWidth="1"/>
    <col min="4094" max="4094" width="22.875" style="62" customWidth="1"/>
    <col min="4095" max="4095" width="79.5" style="62" customWidth="1"/>
    <col min="4096" max="4096" width="9" style="62"/>
    <col min="4097" max="4097" width="9.75" style="62" bestFit="1" customWidth="1"/>
    <col min="4098" max="4340" width="9" style="62"/>
    <col min="4341" max="4341" width="13.5" style="62" customWidth="1"/>
    <col min="4342" max="4342" width="50.875" style="62" customWidth="1"/>
    <col min="4343" max="4343" width="7.25" style="62" customWidth="1"/>
    <col min="4344" max="4344" width="9.125" style="62" customWidth="1"/>
    <col min="4345" max="4345" width="12.875" style="62" bestFit="1" customWidth="1"/>
    <col min="4346" max="4346" width="16.5" style="62" bestFit="1" customWidth="1"/>
    <col min="4347" max="4347" width="22" style="62" customWidth="1"/>
    <col min="4348" max="4348" width="14.875" style="62" customWidth="1"/>
    <col min="4349" max="4349" width="13.75" style="62" customWidth="1"/>
    <col min="4350" max="4350" width="22.875" style="62" customWidth="1"/>
    <col min="4351" max="4351" width="79.5" style="62" customWidth="1"/>
    <col min="4352" max="4352" width="9" style="62"/>
    <col min="4353" max="4353" width="9.75" style="62" bestFit="1" customWidth="1"/>
    <col min="4354" max="4596" width="9" style="62"/>
    <col min="4597" max="4597" width="13.5" style="62" customWidth="1"/>
    <col min="4598" max="4598" width="50.875" style="62" customWidth="1"/>
    <col min="4599" max="4599" width="7.25" style="62" customWidth="1"/>
    <col min="4600" max="4600" width="9.125" style="62" customWidth="1"/>
    <col min="4601" max="4601" width="12.875" style="62" bestFit="1" customWidth="1"/>
    <col min="4602" max="4602" width="16.5" style="62" bestFit="1" customWidth="1"/>
    <col min="4603" max="4603" width="22" style="62" customWidth="1"/>
    <col min="4604" max="4604" width="14.875" style="62" customWidth="1"/>
    <col min="4605" max="4605" width="13.75" style="62" customWidth="1"/>
    <col min="4606" max="4606" width="22.875" style="62" customWidth="1"/>
    <col min="4607" max="4607" width="79.5" style="62" customWidth="1"/>
    <col min="4608" max="4608" width="9" style="62"/>
    <col min="4609" max="4609" width="9.75" style="62" bestFit="1" customWidth="1"/>
    <col min="4610" max="4852" width="9" style="62"/>
    <col min="4853" max="4853" width="13.5" style="62" customWidth="1"/>
    <col min="4854" max="4854" width="50.875" style="62" customWidth="1"/>
    <col min="4855" max="4855" width="7.25" style="62" customWidth="1"/>
    <col min="4856" max="4856" width="9.125" style="62" customWidth="1"/>
    <col min="4857" max="4857" width="12.875" style="62" bestFit="1" customWidth="1"/>
    <col min="4858" max="4858" width="16.5" style="62" bestFit="1" customWidth="1"/>
    <col min="4859" max="4859" width="22" style="62" customWidth="1"/>
    <col min="4860" max="4860" width="14.875" style="62" customWidth="1"/>
    <col min="4861" max="4861" width="13.75" style="62" customWidth="1"/>
    <col min="4862" max="4862" width="22.875" style="62" customWidth="1"/>
    <col min="4863" max="4863" width="79.5" style="62" customWidth="1"/>
    <col min="4864" max="4864" width="9" style="62"/>
    <col min="4865" max="4865" width="9.75" style="62" bestFit="1" customWidth="1"/>
    <col min="4866" max="5108" width="9" style="62"/>
    <col min="5109" max="5109" width="13.5" style="62" customWidth="1"/>
    <col min="5110" max="5110" width="50.875" style="62" customWidth="1"/>
    <col min="5111" max="5111" width="7.25" style="62" customWidth="1"/>
    <col min="5112" max="5112" width="9.125" style="62" customWidth="1"/>
    <col min="5113" max="5113" width="12.875" style="62" bestFit="1" customWidth="1"/>
    <col min="5114" max="5114" width="16.5" style="62" bestFit="1" customWidth="1"/>
    <col min="5115" max="5115" width="22" style="62" customWidth="1"/>
    <col min="5116" max="5116" width="14.875" style="62" customWidth="1"/>
    <col min="5117" max="5117" width="13.75" style="62" customWidth="1"/>
    <col min="5118" max="5118" width="22.875" style="62" customWidth="1"/>
    <col min="5119" max="5119" width="79.5" style="62" customWidth="1"/>
    <col min="5120" max="5120" width="9" style="62"/>
    <col min="5121" max="5121" width="9.75" style="62" bestFit="1" customWidth="1"/>
    <col min="5122" max="5364" width="9" style="62"/>
    <col min="5365" max="5365" width="13.5" style="62" customWidth="1"/>
    <col min="5366" max="5366" width="50.875" style="62" customWidth="1"/>
    <col min="5367" max="5367" width="7.25" style="62" customWidth="1"/>
    <col min="5368" max="5368" width="9.125" style="62" customWidth="1"/>
    <col min="5369" max="5369" width="12.875" style="62" bestFit="1" customWidth="1"/>
    <col min="5370" max="5370" width="16.5" style="62" bestFit="1" customWidth="1"/>
    <col min="5371" max="5371" width="22" style="62" customWidth="1"/>
    <col min="5372" max="5372" width="14.875" style="62" customWidth="1"/>
    <col min="5373" max="5373" width="13.75" style="62" customWidth="1"/>
    <col min="5374" max="5374" width="22.875" style="62" customWidth="1"/>
    <col min="5375" max="5375" width="79.5" style="62" customWidth="1"/>
    <col min="5376" max="5376" width="9" style="62"/>
    <col min="5377" max="5377" width="9.75" style="62" bestFit="1" customWidth="1"/>
    <col min="5378" max="5620" width="9" style="62"/>
    <col min="5621" max="5621" width="13.5" style="62" customWidth="1"/>
    <col min="5622" max="5622" width="50.875" style="62" customWidth="1"/>
    <col min="5623" max="5623" width="7.25" style="62" customWidth="1"/>
    <col min="5624" max="5624" width="9.125" style="62" customWidth="1"/>
    <col min="5625" max="5625" width="12.875" style="62" bestFit="1" customWidth="1"/>
    <col min="5626" max="5626" width="16.5" style="62" bestFit="1" customWidth="1"/>
    <col min="5627" max="5627" width="22" style="62" customWidth="1"/>
    <col min="5628" max="5628" width="14.875" style="62" customWidth="1"/>
    <col min="5629" max="5629" width="13.75" style="62" customWidth="1"/>
    <col min="5630" max="5630" width="22.875" style="62" customWidth="1"/>
    <col min="5631" max="5631" width="79.5" style="62" customWidth="1"/>
    <col min="5632" max="5632" width="9" style="62"/>
    <col min="5633" max="5633" width="9.75" style="62" bestFit="1" customWidth="1"/>
    <col min="5634" max="5876" width="9" style="62"/>
    <col min="5877" max="5877" width="13.5" style="62" customWidth="1"/>
    <col min="5878" max="5878" width="50.875" style="62" customWidth="1"/>
    <col min="5879" max="5879" width="7.25" style="62" customWidth="1"/>
    <col min="5880" max="5880" width="9.125" style="62" customWidth="1"/>
    <col min="5881" max="5881" width="12.875" style="62" bestFit="1" customWidth="1"/>
    <col min="5882" max="5882" width="16.5" style="62" bestFit="1" customWidth="1"/>
    <col min="5883" max="5883" width="22" style="62" customWidth="1"/>
    <col min="5884" max="5884" width="14.875" style="62" customWidth="1"/>
    <col min="5885" max="5885" width="13.75" style="62" customWidth="1"/>
    <col min="5886" max="5886" width="22.875" style="62" customWidth="1"/>
    <col min="5887" max="5887" width="79.5" style="62" customWidth="1"/>
    <col min="5888" max="5888" width="9" style="62"/>
    <col min="5889" max="5889" width="9.75" style="62" bestFit="1" customWidth="1"/>
    <col min="5890" max="6132" width="9" style="62"/>
    <col min="6133" max="6133" width="13.5" style="62" customWidth="1"/>
    <col min="6134" max="6134" width="50.875" style="62" customWidth="1"/>
    <col min="6135" max="6135" width="7.25" style="62" customWidth="1"/>
    <col min="6136" max="6136" width="9.125" style="62" customWidth="1"/>
    <col min="6137" max="6137" width="12.875" style="62" bestFit="1" customWidth="1"/>
    <col min="6138" max="6138" width="16.5" style="62" bestFit="1" customWidth="1"/>
    <col min="6139" max="6139" width="22" style="62" customWidth="1"/>
    <col min="6140" max="6140" width="14.875" style="62" customWidth="1"/>
    <col min="6141" max="6141" width="13.75" style="62" customWidth="1"/>
    <col min="6142" max="6142" width="22.875" style="62" customWidth="1"/>
    <col min="6143" max="6143" width="79.5" style="62" customWidth="1"/>
    <col min="6144" max="6144" width="9" style="62"/>
    <col min="6145" max="6145" width="9.75" style="62" bestFit="1" customWidth="1"/>
    <col min="6146" max="6388" width="9" style="62"/>
    <col min="6389" max="6389" width="13.5" style="62" customWidth="1"/>
    <col min="6390" max="6390" width="50.875" style="62" customWidth="1"/>
    <col min="6391" max="6391" width="7.25" style="62" customWidth="1"/>
    <col min="6392" max="6392" width="9.125" style="62" customWidth="1"/>
    <col min="6393" max="6393" width="12.875" style="62" bestFit="1" customWidth="1"/>
    <col min="6394" max="6394" width="16.5" style="62" bestFit="1" customWidth="1"/>
    <col min="6395" max="6395" width="22" style="62" customWidth="1"/>
    <col min="6396" max="6396" width="14.875" style="62" customWidth="1"/>
    <col min="6397" max="6397" width="13.75" style="62" customWidth="1"/>
    <col min="6398" max="6398" width="22.875" style="62" customWidth="1"/>
    <col min="6399" max="6399" width="79.5" style="62" customWidth="1"/>
    <col min="6400" max="6400" width="9" style="62"/>
    <col min="6401" max="6401" width="9.75" style="62" bestFit="1" customWidth="1"/>
    <col min="6402" max="6644" width="9" style="62"/>
    <col min="6645" max="6645" width="13.5" style="62" customWidth="1"/>
    <col min="6646" max="6646" width="50.875" style="62" customWidth="1"/>
    <col min="6647" max="6647" width="7.25" style="62" customWidth="1"/>
    <col min="6648" max="6648" width="9.125" style="62" customWidth="1"/>
    <col min="6649" max="6649" width="12.875" style="62" bestFit="1" customWidth="1"/>
    <col min="6650" max="6650" width="16.5" style="62" bestFit="1" customWidth="1"/>
    <col min="6651" max="6651" width="22" style="62" customWidth="1"/>
    <col min="6652" max="6652" width="14.875" style="62" customWidth="1"/>
    <col min="6653" max="6653" width="13.75" style="62" customWidth="1"/>
    <col min="6654" max="6654" width="22.875" style="62" customWidth="1"/>
    <col min="6655" max="6655" width="79.5" style="62" customWidth="1"/>
    <col min="6656" max="6656" width="9" style="62"/>
    <col min="6657" max="6657" width="9.75" style="62" bestFit="1" customWidth="1"/>
    <col min="6658" max="6900" width="9" style="62"/>
    <col min="6901" max="6901" width="13.5" style="62" customWidth="1"/>
    <col min="6902" max="6902" width="50.875" style="62" customWidth="1"/>
    <col min="6903" max="6903" width="7.25" style="62" customWidth="1"/>
    <col min="6904" max="6904" width="9.125" style="62" customWidth="1"/>
    <col min="6905" max="6905" width="12.875" style="62" bestFit="1" customWidth="1"/>
    <col min="6906" max="6906" width="16.5" style="62" bestFit="1" customWidth="1"/>
    <col min="6907" max="6907" width="22" style="62" customWidth="1"/>
    <col min="6908" max="6908" width="14.875" style="62" customWidth="1"/>
    <col min="6909" max="6909" width="13.75" style="62" customWidth="1"/>
    <col min="6910" max="6910" width="22.875" style="62" customWidth="1"/>
    <col min="6911" max="6911" width="79.5" style="62" customWidth="1"/>
    <col min="6912" max="6912" width="9" style="62"/>
    <col min="6913" max="6913" width="9.75" style="62" bestFit="1" customWidth="1"/>
    <col min="6914" max="7156" width="9" style="62"/>
    <col min="7157" max="7157" width="13.5" style="62" customWidth="1"/>
    <col min="7158" max="7158" width="50.875" style="62" customWidth="1"/>
    <col min="7159" max="7159" width="7.25" style="62" customWidth="1"/>
    <col min="7160" max="7160" width="9.125" style="62" customWidth="1"/>
    <col min="7161" max="7161" width="12.875" style="62" bestFit="1" customWidth="1"/>
    <col min="7162" max="7162" width="16.5" style="62" bestFit="1" customWidth="1"/>
    <col min="7163" max="7163" width="22" style="62" customWidth="1"/>
    <col min="7164" max="7164" width="14.875" style="62" customWidth="1"/>
    <col min="7165" max="7165" width="13.75" style="62" customWidth="1"/>
    <col min="7166" max="7166" width="22.875" style="62" customWidth="1"/>
    <col min="7167" max="7167" width="79.5" style="62" customWidth="1"/>
    <col min="7168" max="7168" width="9" style="62"/>
    <col min="7169" max="7169" width="9.75" style="62" bestFit="1" customWidth="1"/>
    <col min="7170" max="7412" width="9" style="62"/>
    <col min="7413" max="7413" width="13.5" style="62" customWidth="1"/>
    <col min="7414" max="7414" width="50.875" style="62" customWidth="1"/>
    <col min="7415" max="7415" width="7.25" style="62" customWidth="1"/>
    <col min="7416" max="7416" width="9.125" style="62" customWidth="1"/>
    <col min="7417" max="7417" width="12.875" style="62" bestFit="1" customWidth="1"/>
    <col min="7418" max="7418" width="16.5" style="62" bestFit="1" customWidth="1"/>
    <col min="7419" max="7419" width="22" style="62" customWidth="1"/>
    <col min="7420" max="7420" width="14.875" style="62" customWidth="1"/>
    <col min="7421" max="7421" width="13.75" style="62" customWidth="1"/>
    <col min="7422" max="7422" width="22.875" style="62" customWidth="1"/>
    <col min="7423" max="7423" width="79.5" style="62" customWidth="1"/>
    <col min="7424" max="7424" width="9" style="62"/>
    <col min="7425" max="7425" width="9.75" style="62" bestFit="1" customWidth="1"/>
    <col min="7426" max="7668" width="9" style="62"/>
    <col min="7669" max="7669" width="13.5" style="62" customWidth="1"/>
    <col min="7670" max="7670" width="50.875" style="62" customWidth="1"/>
    <col min="7671" max="7671" width="7.25" style="62" customWidth="1"/>
    <col min="7672" max="7672" width="9.125" style="62" customWidth="1"/>
    <col min="7673" max="7673" width="12.875" style="62" bestFit="1" customWidth="1"/>
    <col min="7674" max="7674" width="16.5" style="62" bestFit="1" customWidth="1"/>
    <col min="7675" max="7675" width="22" style="62" customWidth="1"/>
    <col min="7676" max="7676" width="14.875" style="62" customWidth="1"/>
    <col min="7677" max="7677" width="13.75" style="62" customWidth="1"/>
    <col min="7678" max="7678" width="22.875" style="62" customWidth="1"/>
    <col min="7679" max="7679" width="79.5" style="62" customWidth="1"/>
    <col min="7680" max="7680" width="9" style="62"/>
    <col min="7681" max="7681" width="9.75" style="62" bestFit="1" customWidth="1"/>
    <col min="7682" max="7924" width="9" style="62"/>
    <col min="7925" max="7925" width="13.5" style="62" customWidth="1"/>
    <col min="7926" max="7926" width="50.875" style="62" customWidth="1"/>
    <col min="7927" max="7927" width="7.25" style="62" customWidth="1"/>
    <col min="7928" max="7928" width="9.125" style="62" customWidth="1"/>
    <col min="7929" max="7929" width="12.875" style="62" bestFit="1" customWidth="1"/>
    <col min="7930" max="7930" width="16.5" style="62" bestFit="1" customWidth="1"/>
    <col min="7931" max="7931" width="22" style="62" customWidth="1"/>
    <col min="7932" max="7932" width="14.875" style="62" customWidth="1"/>
    <col min="7933" max="7933" width="13.75" style="62" customWidth="1"/>
    <col min="7934" max="7934" width="22.875" style="62" customWidth="1"/>
    <col min="7935" max="7935" width="79.5" style="62" customWidth="1"/>
    <col min="7936" max="7936" width="9" style="62"/>
    <col min="7937" max="7937" width="9.75" style="62" bestFit="1" customWidth="1"/>
    <col min="7938" max="8180" width="9" style="62"/>
    <col min="8181" max="8181" width="13.5" style="62" customWidth="1"/>
    <col min="8182" max="8182" width="50.875" style="62" customWidth="1"/>
    <col min="8183" max="8183" width="7.25" style="62" customWidth="1"/>
    <col min="8184" max="8184" width="9.125" style="62" customWidth="1"/>
    <col min="8185" max="8185" width="12.875" style="62" bestFit="1" customWidth="1"/>
    <col min="8186" max="8186" width="16.5" style="62" bestFit="1" customWidth="1"/>
    <col min="8187" max="8187" width="22" style="62" customWidth="1"/>
    <col min="8188" max="8188" width="14.875" style="62" customWidth="1"/>
    <col min="8189" max="8189" width="13.75" style="62" customWidth="1"/>
    <col min="8190" max="8190" width="22.875" style="62" customWidth="1"/>
    <col min="8191" max="8191" width="79.5" style="62" customWidth="1"/>
    <col min="8192" max="8192" width="9" style="62"/>
    <col min="8193" max="8193" width="9.75" style="62" bestFit="1" customWidth="1"/>
    <col min="8194" max="8436" width="9" style="62"/>
    <col min="8437" max="8437" width="13.5" style="62" customWidth="1"/>
    <col min="8438" max="8438" width="50.875" style="62" customWidth="1"/>
    <col min="8439" max="8439" width="7.25" style="62" customWidth="1"/>
    <col min="8440" max="8440" width="9.125" style="62" customWidth="1"/>
    <col min="8441" max="8441" width="12.875" style="62" bestFit="1" customWidth="1"/>
    <col min="8442" max="8442" width="16.5" style="62" bestFit="1" customWidth="1"/>
    <col min="8443" max="8443" width="22" style="62" customWidth="1"/>
    <col min="8444" max="8444" width="14.875" style="62" customWidth="1"/>
    <col min="8445" max="8445" width="13.75" style="62" customWidth="1"/>
    <col min="8446" max="8446" width="22.875" style="62" customWidth="1"/>
    <col min="8447" max="8447" width="79.5" style="62" customWidth="1"/>
    <col min="8448" max="8448" width="9" style="62"/>
    <col min="8449" max="8449" width="9.75" style="62" bestFit="1" customWidth="1"/>
    <col min="8450" max="8692" width="9" style="62"/>
    <col min="8693" max="8693" width="13.5" style="62" customWidth="1"/>
    <col min="8694" max="8694" width="50.875" style="62" customWidth="1"/>
    <col min="8695" max="8695" width="7.25" style="62" customWidth="1"/>
    <col min="8696" max="8696" width="9.125" style="62" customWidth="1"/>
    <col min="8697" max="8697" width="12.875" style="62" bestFit="1" customWidth="1"/>
    <col min="8698" max="8698" width="16.5" style="62" bestFit="1" customWidth="1"/>
    <col min="8699" max="8699" width="22" style="62" customWidth="1"/>
    <col min="8700" max="8700" width="14.875" style="62" customWidth="1"/>
    <col min="8701" max="8701" width="13.75" style="62" customWidth="1"/>
    <col min="8702" max="8702" width="22.875" style="62" customWidth="1"/>
    <col min="8703" max="8703" width="79.5" style="62" customWidth="1"/>
    <col min="8704" max="8704" width="9" style="62"/>
    <col min="8705" max="8705" width="9.75" style="62" bestFit="1" customWidth="1"/>
    <col min="8706" max="8948" width="9" style="62"/>
    <col min="8949" max="8949" width="13.5" style="62" customWidth="1"/>
    <col min="8950" max="8950" width="50.875" style="62" customWidth="1"/>
    <col min="8951" max="8951" width="7.25" style="62" customWidth="1"/>
    <col min="8952" max="8952" width="9.125" style="62" customWidth="1"/>
    <col min="8953" max="8953" width="12.875" style="62" bestFit="1" customWidth="1"/>
    <col min="8954" max="8954" width="16.5" style="62" bestFit="1" customWidth="1"/>
    <col min="8955" max="8955" width="22" style="62" customWidth="1"/>
    <col min="8956" max="8956" width="14.875" style="62" customWidth="1"/>
    <col min="8957" max="8957" width="13.75" style="62" customWidth="1"/>
    <col min="8958" max="8958" width="22.875" style="62" customWidth="1"/>
    <col min="8959" max="8959" width="79.5" style="62" customWidth="1"/>
    <col min="8960" max="8960" width="9" style="62"/>
    <col min="8961" max="8961" width="9.75" style="62" bestFit="1" customWidth="1"/>
    <col min="8962" max="9204" width="9" style="62"/>
    <col min="9205" max="9205" width="13.5" style="62" customWidth="1"/>
    <col min="9206" max="9206" width="50.875" style="62" customWidth="1"/>
    <col min="9207" max="9207" width="7.25" style="62" customWidth="1"/>
    <col min="9208" max="9208" width="9.125" style="62" customWidth="1"/>
    <col min="9209" max="9209" width="12.875" style="62" bestFit="1" customWidth="1"/>
    <col min="9210" max="9210" width="16.5" style="62" bestFit="1" customWidth="1"/>
    <col min="9211" max="9211" width="22" style="62" customWidth="1"/>
    <col min="9212" max="9212" width="14.875" style="62" customWidth="1"/>
    <col min="9213" max="9213" width="13.75" style="62" customWidth="1"/>
    <col min="9214" max="9214" width="22.875" style="62" customWidth="1"/>
    <col min="9215" max="9215" width="79.5" style="62" customWidth="1"/>
    <col min="9216" max="9216" width="9" style="62"/>
    <col min="9217" max="9217" width="9.75" style="62" bestFit="1" customWidth="1"/>
    <col min="9218" max="9460" width="9" style="62"/>
    <col min="9461" max="9461" width="13.5" style="62" customWidth="1"/>
    <col min="9462" max="9462" width="50.875" style="62" customWidth="1"/>
    <col min="9463" max="9463" width="7.25" style="62" customWidth="1"/>
    <col min="9464" max="9464" width="9.125" style="62" customWidth="1"/>
    <col min="9465" max="9465" width="12.875" style="62" bestFit="1" customWidth="1"/>
    <col min="9466" max="9466" width="16.5" style="62" bestFit="1" customWidth="1"/>
    <col min="9467" max="9467" width="22" style="62" customWidth="1"/>
    <col min="9468" max="9468" width="14.875" style="62" customWidth="1"/>
    <col min="9469" max="9469" width="13.75" style="62" customWidth="1"/>
    <col min="9470" max="9470" width="22.875" style="62" customWidth="1"/>
    <col min="9471" max="9471" width="79.5" style="62" customWidth="1"/>
    <col min="9472" max="9472" width="9" style="62"/>
    <col min="9473" max="9473" width="9.75" style="62" bestFit="1" customWidth="1"/>
    <col min="9474" max="9716" width="9" style="62"/>
    <col min="9717" max="9717" width="13.5" style="62" customWidth="1"/>
    <col min="9718" max="9718" width="50.875" style="62" customWidth="1"/>
    <col min="9719" max="9719" width="7.25" style="62" customWidth="1"/>
    <col min="9720" max="9720" width="9.125" style="62" customWidth="1"/>
    <col min="9721" max="9721" width="12.875" style="62" bestFit="1" customWidth="1"/>
    <col min="9722" max="9722" width="16.5" style="62" bestFit="1" customWidth="1"/>
    <col min="9723" max="9723" width="22" style="62" customWidth="1"/>
    <col min="9724" max="9724" width="14.875" style="62" customWidth="1"/>
    <col min="9725" max="9725" width="13.75" style="62" customWidth="1"/>
    <col min="9726" max="9726" width="22.875" style="62" customWidth="1"/>
    <col min="9727" max="9727" width="79.5" style="62" customWidth="1"/>
    <col min="9728" max="9728" width="9" style="62"/>
    <col min="9729" max="9729" width="9.75" style="62" bestFit="1" customWidth="1"/>
    <col min="9730" max="9972" width="9" style="62"/>
    <col min="9973" max="9973" width="13.5" style="62" customWidth="1"/>
    <col min="9974" max="9974" width="50.875" style="62" customWidth="1"/>
    <col min="9975" max="9975" width="7.25" style="62" customWidth="1"/>
    <col min="9976" max="9976" width="9.125" style="62" customWidth="1"/>
    <col min="9977" max="9977" width="12.875" style="62" bestFit="1" customWidth="1"/>
    <col min="9978" max="9978" width="16.5" style="62" bestFit="1" customWidth="1"/>
    <col min="9979" max="9979" width="22" style="62" customWidth="1"/>
    <col min="9980" max="9980" width="14.875" style="62" customWidth="1"/>
    <col min="9981" max="9981" width="13.75" style="62" customWidth="1"/>
    <col min="9982" max="9982" width="22.875" style="62" customWidth="1"/>
    <col min="9983" max="9983" width="79.5" style="62" customWidth="1"/>
    <col min="9984" max="9984" width="9" style="62"/>
    <col min="9985" max="9985" width="9.75" style="62" bestFit="1" customWidth="1"/>
    <col min="9986" max="10228" width="9" style="62"/>
    <col min="10229" max="10229" width="13.5" style="62" customWidth="1"/>
    <col min="10230" max="10230" width="50.875" style="62" customWidth="1"/>
    <col min="10231" max="10231" width="7.25" style="62" customWidth="1"/>
    <col min="10232" max="10232" width="9.125" style="62" customWidth="1"/>
    <col min="10233" max="10233" width="12.875" style="62" bestFit="1" customWidth="1"/>
    <col min="10234" max="10234" width="16.5" style="62" bestFit="1" customWidth="1"/>
    <col min="10235" max="10235" width="22" style="62" customWidth="1"/>
    <col min="10236" max="10236" width="14.875" style="62" customWidth="1"/>
    <col min="10237" max="10237" width="13.75" style="62" customWidth="1"/>
    <col min="10238" max="10238" width="22.875" style="62" customWidth="1"/>
    <col min="10239" max="10239" width="79.5" style="62" customWidth="1"/>
    <col min="10240" max="10240" width="9" style="62"/>
    <col min="10241" max="10241" width="9.75" style="62" bestFit="1" customWidth="1"/>
    <col min="10242" max="10484" width="9" style="62"/>
    <col min="10485" max="10485" width="13.5" style="62" customWidth="1"/>
    <col min="10486" max="10486" width="50.875" style="62" customWidth="1"/>
    <col min="10487" max="10487" width="7.25" style="62" customWidth="1"/>
    <col min="10488" max="10488" width="9.125" style="62" customWidth="1"/>
    <col min="10489" max="10489" width="12.875" style="62" bestFit="1" customWidth="1"/>
    <col min="10490" max="10490" width="16.5" style="62" bestFit="1" customWidth="1"/>
    <col min="10491" max="10491" width="22" style="62" customWidth="1"/>
    <col min="10492" max="10492" width="14.875" style="62" customWidth="1"/>
    <col min="10493" max="10493" width="13.75" style="62" customWidth="1"/>
    <col min="10494" max="10494" width="22.875" style="62" customWidth="1"/>
    <col min="10495" max="10495" width="79.5" style="62" customWidth="1"/>
    <col min="10496" max="10496" width="9" style="62"/>
    <col min="10497" max="10497" width="9.75" style="62" bestFit="1" customWidth="1"/>
    <col min="10498" max="10740" width="9" style="62"/>
    <col min="10741" max="10741" width="13.5" style="62" customWidth="1"/>
    <col min="10742" max="10742" width="50.875" style="62" customWidth="1"/>
    <col min="10743" max="10743" width="7.25" style="62" customWidth="1"/>
    <col min="10744" max="10744" width="9.125" style="62" customWidth="1"/>
    <col min="10745" max="10745" width="12.875" style="62" bestFit="1" customWidth="1"/>
    <col min="10746" max="10746" width="16.5" style="62" bestFit="1" customWidth="1"/>
    <col min="10747" max="10747" width="22" style="62" customWidth="1"/>
    <col min="10748" max="10748" width="14.875" style="62" customWidth="1"/>
    <col min="10749" max="10749" width="13.75" style="62" customWidth="1"/>
    <col min="10750" max="10750" width="22.875" style="62" customWidth="1"/>
    <col min="10751" max="10751" width="79.5" style="62" customWidth="1"/>
    <col min="10752" max="10752" width="9" style="62"/>
    <col min="10753" max="10753" width="9.75" style="62" bestFit="1" customWidth="1"/>
    <col min="10754" max="10996" width="9" style="62"/>
    <col min="10997" max="10997" width="13.5" style="62" customWidth="1"/>
    <col min="10998" max="10998" width="50.875" style="62" customWidth="1"/>
    <col min="10999" max="10999" width="7.25" style="62" customWidth="1"/>
    <col min="11000" max="11000" width="9.125" style="62" customWidth="1"/>
    <col min="11001" max="11001" width="12.875" style="62" bestFit="1" customWidth="1"/>
    <col min="11002" max="11002" width="16.5" style="62" bestFit="1" customWidth="1"/>
    <col min="11003" max="11003" width="22" style="62" customWidth="1"/>
    <col min="11004" max="11004" width="14.875" style="62" customWidth="1"/>
    <col min="11005" max="11005" width="13.75" style="62" customWidth="1"/>
    <col min="11006" max="11006" width="22.875" style="62" customWidth="1"/>
    <col min="11007" max="11007" width="79.5" style="62" customWidth="1"/>
    <col min="11008" max="11008" width="9" style="62"/>
    <col min="11009" max="11009" width="9.75" style="62" bestFit="1" customWidth="1"/>
    <col min="11010" max="11252" width="9" style="62"/>
    <col min="11253" max="11253" width="13.5" style="62" customWidth="1"/>
    <col min="11254" max="11254" width="50.875" style="62" customWidth="1"/>
    <col min="11255" max="11255" width="7.25" style="62" customWidth="1"/>
    <col min="11256" max="11256" width="9.125" style="62" customWidth="1"/>
    <col min="11257" max="11257" width="12.875" style="62" bestFit="1" customWidth="1"/>
    <col min="11258" max="11258" width="16.5" style="62" bestFit="1" customWidth="1"/>
    <col min="11259" max="11259" width="22" style="62" customWidth="1"/>
    <col min="11260" max="11260" width="14.875" style="62" customWidth="1"/>
    <col min="11261" max="11261" width="13.75" style="62" customWidth="1"/>
    <col min="11262" max="11262" width="22.875" style="62" customWidth="1"/>
    <col min="11263" max="11263" width="79.5" style="62" customWidth="1"/>
    <col min="11264" max="11264" width="9" style="62"/>
    <col min="11265" max="11265" width="9.75" style="62" bestFit="1" customWidth="1"/>
    <col min="11266" max="11508" width="9" style="62"/>
    <col min="11509" max="11509" width="13.5" style="62" customWidth="1"/>
    <col min="11510" max="11510" width="50.875" style="62" customWidth="1"/>
    <col min="11511" max="11511" width="7.25" style="62" customWidth="1"/>
    <col min="11512" max="11512" width="9.125" style="62" customWidth="1"/>
    <col min="11513" max="11513" width="12.875" style="62" bestFit="1" customWidth="1"/>
    <col min="11514" max="11514" width="16.5" style="62" bestFit="1" customWidth="1"/>
    <col min="11515" max="11515" width="22" style="62" customWidth="1"/>
    <col min="11516" max="11516" width="14.875" style="62" customWidth="1"/>
    <col min="11517" max="11517" width="13.75" style="62" customWidth="1"/>
    <col min="11518" max="11518" width="22.875" style="62" customWidth="1"/>
    <col min="11519" max="11519" width="79.5" style="62" customWidth="1"/>
    <col min="11520" max="11520" width="9" style="62"/>
    <col min="11521" max="11521" width="9.75" style="62" bestFit="1" customWidth="1"/>
    <col min="11522" max="11764" width="9" style="62"/>
    <col min="11765" max="11765" width="13.5" style="62" customWidth="1"/>
    <col min="11766" max="11766" width="50.875" style="62" customWidth="1"/>
    <col min="11767" max="11767" width="7.25" style="62" customWidth="1"/>
    <col min="11768" max="11768" width="9.125" style="62" customWidth="1"/>
    <col min="11769" max="11769" width="12.875" style="62" bestFit="1" customWidth="1"/>
    <col min="11770" max="11770" width="16.5" style="62" bestFit="1" customWidth="1"/>
    <col min="11771" max="11771" width="22" style="62" customWidth="1"/>
    <col min="11772" max="11772" width="14.875" style="62" customWidth="1"/>
    <col min="11773" max="11773" width="13.75" style="62" customWidth="1"/>
    <col min="11774" max="11774" width="22.875" style="62" customWidth="1"/>
    <col min="11775" max="11775" width="79.5" style="62" customWidth="1"/>
    <col min="11776" max="11776" width="9" style="62"/>
    <col min="11777" max="11777" width="9.75" style="62" bestFit="1" customWidth="1"/>
    <col min="11778" max="12020" width="9" style="62"/>
    <col min="12021" max="12021" width="13.5" style="62" customWidth="1"/>
    <col min="12022" max="12022" width="50.875" style="62" customWidth="1"/>
    <col min="12023" max="12023" width="7.25" style="62" customWidth="1"/>
    <col min="12024" max="12024" width="9.125" style="62" customWidth="1"/>
    <col min="12025" max="12025" width="12.875" style="62" bestFit="1" customWidth="1"/>
    <col min="12026" max="12026" width="16.5" style="62" bestFit="1" customWidth="1"/>
    <col min="12027" max="12027" width="22" style="62" customWidth="1"/>
    <col min="12028" max="12028" width="14.875" style="62" customWidth="1"/>
    <col min="12029" max="12029" width="13.75" style="62" customWidth="1"/>
    <col min="12030" max="12030" width="22.875" style="62" customWidth="1"/>
    <col min="12031" max="12031" width="79.5" style="62" customWidth="1"/>
    <col min="12032" max="12032" width="9" style="62"/>
    <col min="12033" max="12033" width="9.75" style="62" bestFit="1" customWidth="1"/>
    <col min="12034" max="12276" width="9" style="62"/>
    <col min="12277" max="12277" width="13.5" style="62" customWidth="1"/>
    <col min="12278" max="12278" width="50.875" style="62" customWidth="1"/>
    <col min="12279" max="12279" width="7.25" style="62" customWidth="1"/>
    <col min="12280" max="12280" width="9.125" style="62" customWidth="1"/>
    <col min="12281" max="12281" width="12.875" style="62" bestFit="1" customWidth="1"/>
    <col min="12282" max="12282" width="16.5" style="62" bestFit="1" customWidth="1"/>
    <col min="12283" max="12283" width="22" style="62" customWidth="1"/>
    <col min="12284" max="12284" width="14.875" style="62" customWidth="1"/>
    <col min="12285" max="12285" width="13.75" style="62" customWidth="1"/>
    <col min="12286" max="12286" width="22.875" style="62" customWidth="1"/>
    <col min="12287" max="12287" width="79.5" style="62" customWidth="1"/>
    <col min="12288" max="12288" width="9" style="62"/>
    <col min="12289" max="12289" width="9.75" style="62" bestFit="1" customWidth="1"/>
    <col min="12290" max="12532" width="9" style="62"/>
    <col min="12533" max="12533" width="13.5" style="62" customWidth="1"/>
    <col min="12534" max="12534" width="50.875" style="62" customWidth="1"/>
    <col min="12535" max="12535" width="7.25" style="62" customWidth="1"/>
    <col min="12536" max="12536" width="9.125" style="62" customWidth="1"/>
    <col min="12537" max="12537" width="12.875" style="62" bestFit="1" customWidth="1"/>
    <col min="12538" max="12538" width="16.5" style="62" bestFit="1" customWidth="1"/>
    <col min="12539" max="12539" width="22" style="62" customWidth="1"/>
    <col min="12540" max="12540" width="14.875" style="62" customWidth="1"/>
    <col min="12541" max="12541" width="13.75" style="62" customWidth="1"/>
    <col min="12542" max="12542" width="22.875" style="62" customWidth="1"/>
    <col min="12543" max="12543" width="79.5" style="62" customWidth="1"/>
    <col min="12544" max="12544" width="9" style="62"/>
    <col min="12545" max="12545" width="9.75" style="62" bestFit="1" customWidth="1"/>
    <col min="12546" max="12788" width="9" style="62"/>
    <col min="12789" max="12789" width="13.5" style="62" customWidth="1"/>
    <col min="12790" max="12790" width="50.875" style="62" customWidth="1"/>
    <col min="12791" max="12791" width="7.25" style="62" customWidth="1"/>
    <col min="12792" max="12792" width="9.125" style="62" customWidth="1"/>
    <col min="12793" max="12793" width="12.875" style="62" bestFit="1" customWidth="1"/>
    <col min="12794" max="12794" width="16.5" style="62" bestFit="1" customWidth="1"/>
    <col min="12795" max="12795" width="22" style="62" customWidth="1"/>
    <col min="12796" max="12796" width="14.875" style="62" customWidth="1"/>
    <col min="12797" max="12797" width="13.75" style="62" customWidth="1"/>
    <col min="12798" max="12798" width="22.875" style="62" customWidth="1"/>
    <col min="12799" max="12799" width="79.5" style="62" customWidth="1"/>
    <col min="12800" max="12800" width="9" style="62"/>
    <col min="12801" max="12801" width="9.75" style="62" bestFit="1" customWidth="1"/>
    <col min="12802" max="13044" width="9" style="62"/>
    <col min="13045" max="13045" width="13.5" style="62" customWidth="1"/>
    <col min="13046" max="13046" width="50.875" style="62" customWidth="1"/>
    <col min="13047" max="13047" width="7.25" style="62" customWidth="1"/>
    <col min="13048" max="13048" width="9.125" style="62" customWidth="1"/>
    <col min="13049" max="13049" width="12.875" style="62" bestFit="1" customWidth="1"/>
    <col min="13050" max="13050" width="16.5" style="62" bestFit="1" customWidth="1"/>
    <col min="13051" max="13051" width="22" style="62" customWidth="1"/>
    <col min="13052" max="13052" width="14.875" style="62" customWidth="1"/>
    <col min="13053" max="13053" width="13.75" style="62" customWidth="1"/>
    <col min="13054" max="13054" width="22.875" style="62" customWidth="1"/>
    <col min="13055" max="13055" width="79.5" style="62" customWidth="1"/>
    <col min="13056" max="13056" width="9" style="62"/>
    <col min="13057" max="13057" width="9.75" style="62" bestFit="1" customWidth="1"/>
    <col min="13058" max="13300" width="9" style="62"/>
    <col min="13301" max="13301" width="13.5" style="62" customWidth="1"/>
    <col min="13302" max="13302" width="50.875" style="62" customWidth="1"/>
    <col min="13303" max="13303" width="7.25" style="62" customWidth="1"/>
    <col min="13304" max="13304" width="9.125" style="62" customWidth="1"/>
    <col min="13305" max="13305" width="12.875" style="62" bestFit="1" customWidth="1"/>
    <col min="13306" max="13306" width="16.5" style="62" bestFit="1" customWidth="1"/>
    <col min="13307" max="13307" width="22" style="62" customWidth="1"/>
    <col min="13308" max="13308" width="14.875" style="62" customWidth="1"/>
    <col min="13309" max="13309" width="13.75" style="62" customWidth="1"/>
    <col min="13310" max="13310" width="22.875" style="62" customWidth="1"/>
    <col min="13311" max="13311" width="79.5" style="62" customWidth="1"/>
    <col min="13312" max="13312" width="9" style="62"/>
    <col min="13313" max="13313" width="9.75" style="62" bestFit="1" customWidth="1"/>
    <col min="13314" max="13556" width="9" style="62"/>
    <col min="13557" max="13557" width="13.5" style="62" customWidth="1"/>
    <col min="13558" max="13558" width="50.875" style="62" customWidth="1"/>
    <col min="13559" max="13559" width="7.25" style="62" customWidth="1"/>
    <col min="13560" max="13560" width="9.125" style="62" customWidth="1"/>
    <col min="13561" max="13561" width="12.875" style="62" bestFit="1" customWidth="1"/>
    <col min="13562" max="13562" width="16.5" style="62" bestFit="1" customWidth="1"/>
    <col min="13563" max="13563" width="22" style="62" customWidth="1"/>
    <col min="13564" max="13564" width="14.875" style="62" customWidth="1"/>
    <col min="13565" max="13565" width="13.75" style="62" customWidth="1"/>
    <col min="13566" max="13566" width="22.875" style="62" customWidth="1"/>
    <col min="13567" max="13567" width="79.5" style="62" customWidth="1"/>
    <col min="13568" max="13568" width="9" style="62"/>
    <col min="13569" max="13569" width="9.75" style="62" bestFit="1" customWidth="1"/>
    <col min="13570" max="13812" width="9" style="62"/>
    <col min="13813" max="13813" width="13.5" style="62" customWidth="1"/>
    <col min="13814" max="13814" width="50.875" style="62" customWidth="1"/>
    <col min="13815" max="13815" width="7.25" style="62" customWidth="1"/>
    <col min="13816" max="13816" width="9.125" style="62" customWidth="1"/>
    <col min="13817" max="13817" width="12.875" style="62" bestFit="1" customWidth="1"/>
    <col min="13818" max="13818" width="16.5" style="62" bestFit="1" customWidth="1"/>
    <col min="13819" max="13819" width="22" style="62" customWidth="1"/>
    <col min="13820" max="13820" width="14.875" style="62" customWidth="1"/>
    <col min="13821" max="13821" width="13.75" style="62" customWidth="1"/>
    <col min="13822" max="13822" width="22.875" style="62" customWidth="1"/>
    <col min="13823" max="13823" width="79.5" style="62" customWidth="1"/>
    <col min="13824" max="13824" width="9" style="62"/>
    <col min="13825" max="13825" width="9.75" style="62" bestFit="1" customWidth="1"/>
    <col min="13826" max="14068" width="9" style="62"/>
    <col min="14069" max="14069" width="13.5" style="62" customWidth="1"/>
    <col min="14070" max="14070" width="50.875" style="62" customWidth="1"/>
    <col min="14071" max="14071" width="7.25" style="62" customWidth="1"/>
    <col min="14072" max="14072" width="9.125" style="62" customWidth="1"/>
    <col min="14073" max="14073" width="12.875" style="62" bestFit="1" customWidth="1"/>
    <col min="14074" max="14074" width="16.5" style="62" bestFit="1" customWidth="1"/>
    <col min="14075" max="14075" width="22" style="62" customWidth="1"/>
    <col min="14076" max="14076" width="14.875" style="62" customWidth="1"/>
    <col min="14077" max="14077" width="13.75" style="62" customWidth="1"/>
    <col min="14078" max="14078" width="22.875" style="62" customWidth="1"/>
    <col min="14079" max="14079" width="79.5" style="62" customWidth="1"/>
    <col min="14080" max="14080" width="9" style="62"/>
    <col min="14081" max="14081" width="9.75" style="62" bestFit="1" customWidth="1"/>
    <col min="14082" max="14324" width="9" style="62"/>
    <col min="14325" max="14325" width="13.5" style="62" customWidth="1"/>
    <col min="14326" max="14326" width="50.875" style="62" customWidth="1"/>
    <col min="14327" max="14327" width="7.25" style="62" customWidth="1"/>
    <col min="14328" max="14328" width="9.125" style="62" customWidth="1"/>
    <col min="14329" max="14329" width="12.875" style="62" bestFit="1" customWidth="1"/>
    <col min="14330" max="14330" width="16.5" style="62" bestFit="1" customWidth="1"/>
    <col min="14331" max="14331" width="22" style="62" customWidth="1"/>
    <col min="14332" max="14332" width="14.875" style="62" customWidth="1"/>
    <col min="14333" max="14333" width="13.75" style="62" customWidth="1"/>
    <col min="14334" max="14334" width="22.875" style="62" customWidth="1"/>
    <col min="14335" max="14335" width="79.5" style="62" customWidth="1"/>
    <col min="14336" max="14336" width="9" style="62"/>
    <col min="14337" max="14337" width="9.75" style="62" bestFit="1" customWidth="1"/>
    <col min="14338" max="14580" width="9" style="62"/>
    <col min="14581" max="14581" width="13.5" style="62" customWidth="1"/>
    <col min="14582" max="14582" width="50.875" style="62" customWidth="1"/>
    <col min="14583" max="14583" width="7.25" style="62" customWidth="1"/>
    <col min="14584" max="14584" width="9.125" style="62" customWidth="1"/>
    <col min="14585" max="14585" width="12.875" style="62" bestFit="1" customWidth="1"/>
    <col min="14586" max="14586" width="16.5" style="62" bestFit="1" customWidth="1"/>
    <col min="14587" max="14587" width="22" style="62" customWidth="1"/>
    <col min="14588" max="14588" width="14.875" style="62" customWidth="1"/>
    <col min="14589" max="14589" width="13.75" style="62" customWidth="1"/>
    <col min="14590" max="14590" width="22.875" style="62" customWidth="1"/>
    <col min="14591" max="14591" width="79.5" style="62" customWidth="1"/>
    <col min="14592" max="14592" width="9" style="62"/>
    <col min="14593" max="14593" width="9.75" style="62" bestFit="1" customWidth="1"/>
    <col min="14594" max="14836" width="9" style="62"/>
    <col min="14837" max="14837" width="13.5" style="62" customWidth="1"/>
    <col min="14838" max="14838" width="50.875" style="62" customWidth="1"/>
    <col min="14839" max="14839" width="7.25" style="62" customWidth="1"/>
    <col min="14840" max="14840" width="9.125" style="62" customWidth="1"/>
    <col min="14841" max="14841" width="12.875" style="62" bestFit="1" customWidth="1"/>
    <col min="14842" max="14842" width="16.5" style="62" bestFit="1" customWidth="1"/>
    <col min="14843" max="14843" width="22" style="62" customWidth="1"/>
    <col min="14844" max="14844" width="14.875" style="62" customWidth="1"/>
    <col min="14845" max="14845" width="13.75" style="62" customWidth="1"/>
    <col min="14846" max="14846" width="22.875" style="62" customWidth="1"/>
    <col min="14847" max="14847" width="79.5" style="62" customWidth="1"/>
    <col min="14848" max="14848" width="9" style="62"/>
    <col min="14849" max="14849" width="9.75" style="62" bestFit="1" customWidth="1"/>
    <col min="14850" max="15092" width="9" style="62"/>
    <col min="15093" max="15093" width="13.5" style="62" customWidth="1"/>
    <col min="15094" max="15094" width="50.875" style="62" customWidth="1"/>
    <col min="15095" max="15095" width="7.25" style="62" customWidth="1"/>
    <col min="15096" max="15096" width="9.125" style="62" customWidth="1"/>
    <col min="15097" max="15097" width="12.875" style="62" bestFit="1" customWidth="1"/>
    <col min="15098" max="15098" width="16.5" style="62" bestFit="1" customWidth="1"/>
    <col min="15099" max="15099" width="22" style="62" customWidth="1"/>
    <col min="15100" max="15100" width="14.875" style="62" customWidth="1"/>
    <col min="15101" max="15101" width="13.75" style="62" customWidth="1"/>
    <col min="15102" max="15102" width="22.875" style="62" customWidth="1"/>
    <col min="15103" max="15103" width="79.5" style="62" customWidth="1"/>
    <col min="15104" max="15104" width="9" style="62"/>
    <col min="15105" max="15105" width="9.75" style="62" bestFit="1" customWidth="1"/>
    <col min="15106" max="15348" width="9" style="62"/>
    <col min="15349" max="15349" width="13.5" style="62" customWidth="1"/>
    <col min="15350" max="15350" width="50.875" style="62" customWidth="1"/>
    <col min="15351" max="15351" width="7.25" style="62" customWidth="1"/>
    <col min="15352" max="15352" width="9.125" style="62" customWidth="1"/>
    <col min="15353" max="15353" width="12.875" style="62" bestFit="1" customWidth="1"/>
    <col min="15354" max="15354" width="16.5" style="62" bestFit="1" customWidth="1"/>
    <col min="15355" max="15355" width="22" style="62" customWidth="1"/>
    <col min="15356" max="15356" width="14.875" style="62" customWidth="1"/>
    <col min="15357" max="15357" width="13.75" style="62" customWidth="1"/>
    <col min="15358" max="15358" width="22.875" style="62" customWidth="1"/>
    <col min="15359" max="15359" width="79.5" style="62" customWidth="1"/>
    <col min="15360" max="15360" width="9" style="62"/>
    <col min="15361" max="15361" width="9.75" style="62" bestFit="1" customWidth="1"/>
    <col min="15362" max="15604" width="9" style="62"/>
    <col min="15605" max="15605" width="13.5" style="62" customWidth="1"/>
    <col min="15606" max="15606" width="50.875" style="62" customWidth="1"/>
    <col min="15607" max="15607" width="7.25" style="62" customWidth="1"/>
    <col min="15608" max="15608" width="9.125" style="62" customWidth="1"/>
    <col min="15609" max="15609" width="12.875" style="62" bestFit="1" customWidth="1"/>
    <col min="15610" max="15610" width="16.5" style="62" bestFit="1" customWidth="1"/>
    <col min="15611" max="15611" width="22" style="62" customWidth="1"/>
    <col min="15612" max="15612" width="14.875" style="62" customWidth="1"/>
    <col min="15613" max="15613" width="13.75" style="62" customWidth="1"/>
    <col min="15614" max="15614" width="22.875" style="62" customWidth="1"/>
    <col min="15615" max="15615" width="79.5" style="62" customWidth="1"/>
    <col min="15616" max="15616" width="9" style="62"/>
    <col min="15617" max="15617" width="9.75" style="62" bestFit="1" customWidth="1"/>
    <col min="15618" max="15860" width="9" style="62"/>
    <col min="15861" max="15861" width="13.5" style="62" customWidth="1"/>
    <col min="15862" max="15862" width="50.875" style="62" customWidth="1"/>
    <col min="15863" max="15863" width="7.25" style="62" customWidth="1"/>
    <col min="15864" max="15864" width="9.125" style="62" customWidth="1"/>
    <col min="15865" max="15865" width="12.875" style="62" bestFit="1" customWidth="1"/>
    <col min="15866" max="15866" width="16.5" style="62" bestFit="1" customWidth="1"/>
    <col min="15867" max="15867" width="22" style="62" customWidth="1"/>
    <col min="15868" max="15868" width="14.875" style="62" customWidth="1"/>
    <col min="15869" max="15869" width="13.75" style="62" customWidth="1"/>
    <col min="15870" max="15870" width="22.875" style="62" customWidth="1"/>
    <col min="15871" max="15871" width="79.5" style="62" customWidth="1"/>
    <col min="15872" max="15872" width="9" style="62"/>
    <col min="15873" max="15873" width="9.75" style="62" bestFit="1" customWidth="1"/>
    <col min="15874" max="16116" width="9" style="62"/>
    <col min="16117" max="16117" width="13.5" style="62" customWidth="1"/>
    <col min="16118" max="16118" width="50.875" style="62" customWidth="1"/>
    <col min="16119" max="16119" width="7.25" style="62" customWidth="1"/>
    <col min="16120" max="16120" width="9.125" style="62" customWidth="1"/>
    <col min="16121" max="16121" width="12.875" style="62" bestFit="1" customWidth="1"/>
    <col min="16122" max="16122" width="16.5" style="62" bestFit="1" customWidth="1"/>
    <col min="16123" max="16123" width="22" style="62" customWidth="1"/>
    <col min="16124" max="16124" width="14.875" style="62" customWidth="1"/>
    <col min="16125" max="16125" width="13.75" style="62" customWidth="1"/>
    <col min="16126" max="16126" width="22.875" style="62" customWidth="1"/>
    <col min="16127" max="16127" width="79.5" style="62" customWidth="1"/>
    <col min="16128" max="16128" width="9" style="62"/>
    <col min="16129" max="16129" width="9.75" style="62" bestFit="1" customWidth="1"/>
    <col min="16130" max="16384" width="9" style="62"/>
  </cols>
  <sheetData>
    <row r="1" spans="1:18" ht="84.75" customHeight="1" x14ac:dyDescent="0.3">
      <c r="A1" s="286" t="s">
        <v>950</v>
      </c>
      <c r="B1" s="287"/>
      <c r="C1" s="287"/>
      <c r="D1" s="287"/>
      <c r="E1" s="140"/>
      <c r="F1" s="165" t="s">
        <v>951</v>
      </c>
      <c r="G1" s="165"/>
      <c r="H1" s="165"/>
      <c r="I1" s="165"/>
      <c r="J1" s="165"/>
      <c r="K1" s="165"/>
      <c r="L1" s="165"/>
      <c r="M1" s="165"/>
      <c r="N1" s="165"/>
      <c r="O1" s="141"/>
    </row>
    <row r="2" spans="1:18" ht="39.75" customHeight="1" x14ac:dyDescent="0.2">
      <c r="A2" s="288" t="s">
        <v>4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</row>
    <row r="3" spans="1:18" ht="36.75" customHeight="1" x14ac:dyDescent="0.2">
      <c r="A3" s="290" t="s">
        <v>952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</row>
    <row r="4" spans="1:18" ht="43.5" customHeight="1" x14ac:dyDescent="0.2">
      <c r="A4" s="142" t="s">
        <v>691</v>
      </c>
      <c r="B4" s="143" t="s">
        <v>953</v>
      </c>
      <c r="C4" s="143"/>
      <c r="D4" s="144" t="s">
        <v>954</v>
      </c>
      <c r="E4" s="144" t="s">
        <v>871</v>
      </c>
      <c r="F4" s="144" t="s">
        <v>955</v>
      </c>
      <c r="G4" s="144" t="s">
        <v>871</v>
      </c>
      <c r="H4" s="144" t="s">
        <v>956</v>
      </c>
      <c r="I4" s="144" t="s">
        <v>871</v>
      </c>
      <c r="J4" s="144" t="s">
        <v>957</v>
      </c>
      <c r="K4" s="144" t="s">
        <v>871</v>
      </c>
      <c r="L4" s="144" t="s">
        <v>958</v>
      </c>
      <c r="M4" s="144" t="s">
        <v>871</v>
      </c>
      <c r="N4" s="144" t="s">
        <v>959</v>
      </c>
      <c r="O4" s="144" t="s">
        <v>871</v>
      </c>
    </row>
    <row r="5" spans="1:18" ht="17.25" customHeight="1" x14ac:dyDescent="0.2">
      <c r="A5" s="145"/>
      <c r="B5" s="146"/>
      <c r="C5" s="146"/>
      <c r="D5" s="147">
        <v>45627</v>
      </c>
      <c r="E5" s="148"/>
      <c r="F5" s="147">
        <v>45658</v>
      </c>
      <c r="G5" s="148"/>
      <c r="H5" s="147">
        <v>45689</v>
      </c>
      <c r="I5" s="148"/>
      <c r="J5" s="147">
        <v>45717</v>
      </c>
      <c r="K5" s="148"/>
      <c r="L5" s="147">
        <v>45748</v>
      </c>
      <c r="M5" s="148"/>
      <c r="N5" s="147">
        <v>45778</v>
      </c>
      <c r="O5" s="148"/>
    </row>
    <row r="6" spans="1:18" s="66" customFormat="1" ht="33.75" customHeight="1" x14ac:dyDescent="0.2">
      <c r="A6" s="110" t="s">
        <v>698</v>
      </c>
      <c r="B6" s="67" t="str">
        <f>'ANEXO 2'!D5</f>
        <v>FORNECIMENTO DE EQUIPAMENTOS HITACHI</v>
      </c>
      <c r="C6" s="149">
        <f>'ANEXO 2'!I5</f>
        <v>1864546.5700000003</v>
      </c>
      <c r="D6" s="150">
        <f t="shared" ref="D6:D11" si="0">E6*C6</f>
        <v>55936.397100000009</v>
      </c>
      <c r="E6" s="167">
        <v>0.03</v>
      </c>
      <c r="F6" s="150">
        <f>G6*C6</f>
        <v>37290.931400000009</v>
      </c>
      <c r="G6" s="167">
        <v>0.02</v>
      </c>
      <c r="H6" s="150">
        <f>I6*$C$6</f>
        <v>27968.198550000005</v>
      </c>
      <c r="I6" s="167">
        <v>1.4999999999999999E-2</v>
      </c>
      <c r="J6" s="150">
        <f>K6*$C$6</f>
        <v>745818.62800000014</v>
      </c>
      <c r="K6" s="151">
        <v>0.4</v>
      </c>
      <c r="L6" s="150">
        <f>M6*$C$6</f>
        <v>559363.97100000002</v>
      </c>
      <c r="M6" s="151">
        <v>0.3</v>
      </c>
      <c r="N6" s="150">
        <f>O6*$C$6</f>
        <v>438168.44395000004</v>
      </c>
      <c r="O6" s="167">
        <v>0.23499999999999999</v>
      </c>
      <c r="P6" s="152">
        <f>E6+G6+I6+K6+M6+O6</f>
        <v>1</v>
      </c>
      <c r="Q6" s="153">
        <f>D6+F6+H6+J6+L6+N6</f>
        <v>1864546.57</v>
      </c>
      <c r="R6" s="153">
        <f t="shared" ref="R6:R11" si="1">Q6-C6</f>
        <v>0</v>
      </c>
    </row>
    <row r="7" spans="1:18" s="66" customFormat="1" ht="45.75" customHeight="1" x14ac:dyDescent="0.2">
      <c r="A7" s="110" t="s">
        <v>703</v>
      </c>
      <c r="B7" s="67" t="str">
        <f>'ANEXO 2'!D15</f>
        <v>INSTALAÇÃO DOS EQUIPAMENTOS</v>
      </c>
      <c r="C7" s="149">
        <f>'ANEXO 2'!I15</f>
        <v>129069.70000000001</v>
      </c>
      <c r="D7" s="150">
        <f t="shared" si="0"/>
        <v>3872.0910000000003</v>
      </c>
      <c r="E7" s="167">
        <v>0.03</v>
      </c>
      <c r="F7" s="150">
        <f t="shared" ref="F7" si="2">G7*C7</f>
        <v>2581.3940000000002</v>
      </c>
      <c r="G7" s="167">
        <v>0.02</v>
      </c>
      <c r="H7" s="150">
        <f>I7*$C$7</f>
        <v>1936.0455000000002</v>
      </c>
      <c r="I7" s="167">
        <v>1.4999999999999999E-2</v>
      </c>
      <c r="J7" s="150">
        <f>K7*$C$7</f>
        <v>51627.880000000005</v>
      </c>
      <c r="K7" s="151">
        <v>0.4</v>
      </c>
      <c r="L7" s="150">
        <f>M7*$C$7</f>
        <v>38720.910000000003</v>
      </c>
      <c r="M7" s="151">
        <v>0.3</v>
      </c>
      <c r="N7" s="150">
        <f>O7*$C$7</f>
        <v>30331.379500000003</v>
      </c>
      <c r="O7" s="167">
        <v>0.23499999999999999</v>
      </c>
      <c r="P7" s="152">
        <f t="shared" ref="P7:P11" si="3">E7+G7+I7+K7+M7+O7</f>
        <v>1</v>
      </c>
      <c r="Q7" s="153">
        <f t="shared" ref="Q7:Q11" si="4">D7+F7+H7+J7+L7+N7</f>
        <v>129069.70000000001</v>
      </c>
      <c r="R7" s="153">
        <f t="shared" si="1"/>
        <v>0</v>
      </c>
    </row>
    <row r="8" spans="1:18" s="66" customFormat="1" ht="45.75" customHeight="1" x14ac:dyDescent="0.2">
      <c r="A8" s="110" t="s">
        <v>715</v>
      </c>
      <c r="B8" s="67" t="str">
        <f>'ANEXO 2'!D24</f>
        <v>FORNECIMENTO E INSTALAÇÃO DE LINHAS FRIGORÍGENAS E VÁLVULAS</v>
      </c>
      <c r="C8" s="149">
        <f>'ANEXO 2'!I24</f>
        <v>125935.26999999996</v>
      </c>
      <c r="D8" s="150">
        <f t="shared" si="0"/>
        <v>12593.526999999996</v>
      </c>
      <c r="E8" s="151">
        <v>0.1</v>
      </c>
      <c r="F8" s="150">
        <f>G8*C8</f>
        <v>13852.879699999996</v>
      </c>
      <c r="G8" s="151">
        <v>0.11</v>
      </c>
      <c r="H8" s="150">
        <f>I8*C8</f>
        <v>13852.879699999996</v>
      </c>
      <c r="I8" s="151">
        <v>0.11</v>
      </c>
      <c r="J8" s="150">
        <f>K8*C8</f>
        <v>37780.580999999984</v>
      </c>
      <c r="K8" s="151">
        <v>0.3</v>
      </c>
      <c r="L8" s="150">
        <f>M8*C8</f>
        <v>35261.875599999992</v>
      </c>
      <c r="M8" s="151">
        <v>0.28000000000000003</v>
      </c>
      <c r="N8" s="150">
        <f>O8*C8</f>
        <v>12593.526999999996</v>
      </c>
      <c r="O8" s="151">
        <v>0.1</v>
      </c>
      <c r="P8" s="152">
        <f t="shared" si="3"/>
        <v>1</v>
      </c>
      <c r="Q8" s="153">
        <f t="shared" si="4"/>
        <v>125935.26999999996</v>
      </c>
      <c r="R8" s="153">
        <f t="shared" si="1"/>
        <v>0</v>
      </c>
    </row>
    <row r="9" spans="1:18" s="66" customFormat="1" ht="45.75" customHeight="1" x14ac:dyDescent="0.2">
      <c r="A9" s="110" t="s">
        <v>773</v>
      </c>
      <c r="B9" s="67" t="str">
        <f>'ANEXO 2'!D65</f>
        <v>TRANSPORTE E MOVIMENTAÇÃO DOS EQUIPAMENTOS</v>
      </c>
      <c r="C9" s="149">
        <f>'ANEXO 2'!I65</f>
        <v>46681.98</v>
      </c>
      <c r="D9" s="150">
        <f t="shared" si="0"/>
        <v>0</v>
      </c>
      <c r="E9" s="151">
        <v>0</v>
      </c>
      <c r="F9" s="150">
        <f>G9*$C$9</f>
        <v>0</v>
      </c>
      <c r="G9" s="151">
        <v>0</v>
      </c>
      <c r="H9" s="150">
        <f>I9*C9</f>
        <v>0</v>
      </c>
      <c r="I9" s="151">
        <v>0</v>
      </c>
      <c r="J9" s="150">
        <f>K9*$C$9</f>
        <v>14004.594000000001</v>
      </c>
      <c r="K9" s="151">
        <v>0.3</v>
      </c>
      <c r="L9" s="150">
        <f>M9*$C$9</f>
        <v>18672.792000000001</v>
      </c>
      <c r="M9" s="151">
        <v>0.4</v>
      </c>
      <c r="N9" s="150">
        <f>O9*$C$9</f>
        <v>14004.594000000001</v>
      </c>
      <c r="O9" s="151">
        <v>0.3</v>
      </c>
      <c r="P9" s="152">
        <f t="shared" si="3"/>
        <v>1</v>
      </c>
      <c r="Q9" s="153">
        <f t="shared" si="4"/>
        <v>46681.98</v>
      </c>
      <c r="R9" s="153">
        <f t="shared" si="1"/>
        <v>0</v>
      </c>
    </row>
    <row r="10" spans="1:18" s="72" customFormat="1" ht="45.75" customHeight="1" x14ac:dyDescent="0.2">
      <c r="A10" s="110" t="s">
        <v>960</v>
      </c>
      <c r="B10" s="67" t="str">
        <f>'ANEXO 2'!D69</f>
        <v>INSTALAÇÕES ELÉTRICAS</v>
      </c>
      <c r="C10" s="149">
        <f>'ANEXO 2'!I69</f>
        <v>70421</v>
      </c>
      <c r="D10" s="150">
        <f t="shared" si="0"/>
        <v>0</v>
      </c>
      <c r="E10" s="151">
        <v>0</v>
      </c>
      <c r="F10" s="150">
        <f>G10*$C$10</f>
        <v>0</v>
      </c>
      <c r="G10" s="154">
        <v>0</v>
      </c>
      <c r="H10" s="150">
        <f t="shared" ref="H10:H11" si="5">I10*$C10</f>
        <v>0</v>
      </c>
      <c r="I10" s="154">
        <v>0</v>
      </c>
      <c r="J10" s="150">
        <f>K10*$C$10</f>
        <v>21126.3</v>
      </c>
      <c r="K10" s="154">
        <v>0.3</v>
      </c>
      <c r="L10" s="150">
        <f>M10*$C$10</f>
        <v>28168.400000000001</v>
      </c>
      <c r="M10" s="154">
        <v>0.4</v>
      </c>
      <c r="N10" s="150">
        <f>O10*$C$10</f>
        <v>21126.3</v>
      </c>
      <c r="O10" s="154">
        <v>0.3</v>
      </c>
      <c r="P10" s="152">
        <f t="shared" si="3"/>
        <v>1</v>
      </c>
      <c r="Q10" s="153">
        <f t="shared" si="4"/>
        <v>70421</v>
      </c>
      <c r="R10" s="153">
        <f t="shared" si="1"/>
        <v>0</v>
      </c>
    </row>
    <row r="11" spans="1:18" s="72" customFormat="1" ht="45.75" customHeight="1" x14ac:dyDescent="0.2">
      <c r="A11" s="110" t="s">
        <v>961</v>
      </c>
      <c r="B11" s="155" t="str">
        <f>'ANEXO 2'!D128</f>
        <v>SERVIÇOS ADICIONAIS</v>
      </c>
      <c r="C11" s="156">
        <f>'ANEXO 2'!I128</f>
        <v>505.79999999999995</v>
      </c>
      <c r="D11" s="150">
        <f t="shared" si="0"/>
        <v>0</v>
      </c>
      <c r="E11" s="151">
        <v>0</v>
      </c>
      <c r="F11" s="150">
        <f t="shared" ref="F11" si="6">G11*C11</f>
        <v>0</v>
      </c>
      <c r="G11" s="151">
        <v>0</v>
      </c>
      <c r="H11" s="150">
        <f t="shared" si="5"/>
        <v>0</v>
      </c>
      <c r="I11" s="154">
        <v>0</v>
      </c>
      <c r="J11" s="150">
        <f>K11*$C11</f>
        <v>252.89999999999998</v>
      </c>
      <c r="K11" s="154">
        <v>0.5</v>
      </c>
      <c r="L11" s="150">
        <f>M11*$C$11</f>
        <v>252.89999999999998</v>
      </c>
      <c r="M11" s="154">
        <v>0.5</v>
      </c>
      <c r="N11" s="150">
        <f>O11*$C$11</f>
        <v>0</v>
      </c>
      <c r="O11" s="154">
        <v>0</v>
      </c>
      <c r="P11" s="152">
        <f t="shared" si="3"/>
        <v>1</v>
      </c>
      <c r="Q11" s="153">
        <f t="shared" si="4"/>
        <v>505.79999999999995</v>
      </c>
      <c r="R11" s="153">
        <f t="shared" si="1"/>
        <v>0</v>
      </c>
    </row>
    <row r="12" spans="1:18" ht="35.25" customHeight="1" thickBot="1" x14ac:dyDescent="0.25">
      <c r="A12" s="157"/>
      <c r="B12" s="158" t="s">
        <v>892</v>
      </c>
      <c r="C12" s="159">
        <f>SUM(C6:C11)</f>
        <v>2237160.3199999998</v>
      </c>
      <c r="D12" s="160">
        <f>SUM(D6:D11)</f>
        <v>72402.015100000004</v>
      </c>
      <c r="E12" s="161">
        <f>D12/C12</f>
        <v>3.2363355657944091E-2</v>
      </c>
      <c r="F12" s="160">
        <f>SUM(F6:F11)</f>
        <v>53725.205100000006</v>
      </c>
      <c r="G12" s="162">
        <f>F12/C12</f>
        <v>2.4014910607747599E-2</v>
      </c>
      <c r="H12" s="160">
        <f>SUM(H6:H11)</f>
        <v>43757.123749999999</v>
      </c>
      <c r="I12" s="162">
        <f>H12/C12</f>
        <v>1.9559225755443402E-2</v>
      </c>
      <c r="J12" s="160">
        <f>SUM(J6:J11)</f>
        <v>870610.88300000026</v>
      </c>
      <c r="K12" s="162">
        <f>J12/C12</f>
        <v>0.38915891508392225</v>
      </c>
      <c r="L12" s="160">
        <f>SUM(L6:L11)</f>
        <v>680440.84860000014</v>
      </c>
      <c r="M12" s="162">
        <f>L12/C12</f>
        <v>0.30415381611989267</v>
      </c>
      <c r="N12" s="160">
        <f>SUM(N6:N11)</f>
        <v>516224.24445</v>
      </c>
      <c r="O12" s="162">
        <f>N12/C12</f>
        <v>0.23074977677505026</v>
      </c>
    </row>
    <row r="13" spans="1:18" ht="34.5" customHeight="1" thickBot="1" x14ac:dyDescent="0.25">
      <c r="A13" s="157"/>
      <c r="B13" s="292" t="s">
        <v>962</v>
      </c>
      <c r="C13" s="293"/>
      <c r="D13" s="166">
        <f>D12</f>
        <v>72402.015100000004</v>
      </c>
      <c r="E13" s="161">
        <f>E12</f>
        <v>3.2363355657944091E-2</v>
      </c>
      <c r="F13" s="160">
        <f>F12+D13</f>
        <v>126127.22020000001</v>
      </c>
      <c r="G13" s="162">
        <f>E13+G12</f>
        <v>5.6378266265691687E-2</v>
      </c>
      <c r="H13" s="166">
        <f>H12+F13</f>
        <v>169884.34395000001</v>
      </c>
      <c r="I13" s="162">
        <f>G13+I12</f>
        <v>7.5937492021135089E-2</v>
      </c>
      <c r="J13" s="160">
        <f t="shared" ref="J13" si="7">J12+H13</f>
        <v>1040495.2269500003</v>
      </c>
      <c r="K13" s="162">
        <f>I13+K12</f>
        <v>0.46509640710505734</v>
      </c>
      <c r="L13" s="160">
        <f>L12+J13</f>
        <v>1720936.0755500004</v>
      </c>
      <c r="M13" s="162">
        <f>K13+M12</f>
        <v>0.76925022322495007</v>
      </c>
      <c r="N13" s="160">
        <f t="shared" ref="N13" si="8">N12+L13</f>
        <v>2237160.3200000003</v>
      </c>
      <c r="O13" s="162">
        <f>M13+O12</f>
        <v>1.0000000000000004</v>
      </c>
    </row>
    <row r="15" spans="1:18" x14ac:dyDescent="0.2">
      <c r="A15" s="62" t="s">
        <v>963</v>
      </c>
      <c r="E15" s="163"/>
      <c r="G15" s="74"/>
      <c r="I15" s="74"/>
    </row>
    <row r="17" spans="1:9" ht="27" customHeight="1" x14ac:dyDescent="0.2">
      <c r="A17" s="62" t="s">
        <v>964</v>
      </c>
      <c r="E17" s="163"/>
      <c r="G17" s="74"/>
      <c r="I17" s="74"/>
    </row>
    <row r="18" spans="1:9" ht="25.5" customHeight="1" x14ac:dyDescent="0.2">
      <c r="A18" s="62" t="s">
        <v>965</v>
      </c>
    </row>
    <row r="19" spans="1:9" ht="18.75" customHeight="1" x14ac:dyDescent="0.2">
      <c r="A19" s="62" t="s">
        <v>1089</v>
      </c>
    </row>
    <row r="20" spans="1:9" ht="13.5" customHeight="1" x14ac:dyDescent="0.2"/>
    <row r="21" spans="1:9" ht="18.75" customHeight="1" x14ac:dyDescent="0.2">
      <c r="A21" s="62" t="s">
        <v>966</v>
      </c>
    </row>
    <row r="22" spans="1:9" ht="30" customHeight="1" x14ac:dyDescent="0.2">
      <c r="A22" s="62" t="s">
        <v>1090</v>
      </c>
    </row>
    <row r="23" spans="1:9" ht="28.5" customHeight="1" x14ac:dyDescent="0.2"/>
    <row r="35" spans="11:11" x14ac:dyDescent="0.2">
      <c r="K35" s="62">
        <f>6*17</f>
        <v>102</v>
      </c>
    </row>
  </sheetData>
  <mergeCells count="4">
    <mergeCell ref="A1:D1"/>
    <mergeCell ref="A2:O2"/>
    <mergeCell ref="A3:O3"/>
    <mergeCell ref="B13:C13"/>
  </mergeCells>
  <printOptions horizontalCentered="1"/>
  <pageMargins left="0.6692913385826772" right="0.11811023622047245" top="1.1811023622047245" bottom="0.55118110236220474" header="0.31496062992125984" footer="0.19685039370078741"/>
  <pageSetup paperSize="9" scale="55" orientation="landscape" r:id="rId1"/>
  <headerFooter alignWithMargins="0">
    <oddFooter xml:space="preserve">&amp;CPágina &amp;P de &amp;N&amp;R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ANEXO 2</vt:lpstr>
      <vt:lpstr>Anexo 3 - comp. BDI </vt:lpstr>
      <vt:lpstr>ANEXO 4</vt:lpstr>
      <vt:lpstr>Anexo 5 -NÃO OPTANTES</vt:lpstr>
      <vt:lpstr>Anexo 5.1-SIMPLES</vt:lpstr>
      <vt:lpstr>Anexo 6- tabela pag</vt:lpstr>
      <vt:lpstr>Anexo 7- cronograma</vt:lpstr>
      <vt:lpstr>'ANEXO 2'!Area_de_impressao</vt:lpstr>
      <vt:lpstr>'Anexo 3 - comp. BDI '!Area_de_impressao</vt:lpstr>
      <vt:lpstr>'Anexo 6- tabela pag'!Area_de_impressao</vt:lpstr>
      <vt:lpstr>'Anexo 7- cronograma'!Area_de_impressao</vt:lpstr>
      <vt:lpstr>'ANEXO 2'!Titulos_de_impressao</vt:lpstr>
      <vt:lpstr>'Anexo 6- tabela pag'!Titulos_de_impressao</vt:lpstr>
      <vt:lpstr>'Anexo 7- cronograma'!Titulos_de_impressao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JULIANA SILVA PRADO LUCHI</cp:lastModifiedBy>
  <cp:revision>0</cp:revision>
  <cp:lastPrinted>2024-08-08T20:55:37Z</cp:lastPrinted>
  <dcterms:created xsi:type="dcterms:W3CDTF">2024-07-15T18:40:44Z</dcterms:created>
  <dcterms:modified xsi:type="dcterms:W3CDTF">2024-08-28T19:19:26Z</dcterms:modified>
</cp:coreProperties>
</file>